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officeprotestantsekerk-my.sharepoint.com/personal/th_hoekstra_protestantsekerk_nl/Documents/Bureaublad/"/>
    </mc:Choice>
  </mc:AlternateContent>
  <xr:revisionPtr revIDLastSave="0" documentId="8_{58FC8D56-136B-4152-A210-ED47842780E5}" xr6:coauthVersionLast="47" xr6:coauthVersionMax="47" xr10:uidLastSave="{00000000-0000-0000-0000-000000000000}"/>
  <bookViews>
    <workbookView xWindow="28680" yWindow="-120" windowWidth="29040" windowHeight="15720" xr2:uid="{00000000-000D-0000-FFFF-FFFF00000000}"/>
  </bookViews>
  <sheets>
    <sheet name="Introductie" sheetId="1" r:id="rId1"/>
    <sheet name="KM1" sheetId="2" r:id="rId2"/>
    <sheet name="KM2" sheetId="24" r:id="rId3"/>
    <sheet name="KM3" sheetId="25" r:id="rId4"/>
    <sheet name="KM4" sheetId="26" r:id="rId5"/>
    <sheet name="KM5" sheetId="23" r:id="rId6"/>
    <sheet name="Salaristabellen" sheetId="8" r:id="rId7"/>
    <sheet name="Facilitair" sheetId="1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QEKRcRXQ8nYk63LdppGK+jDTACcisYmfPPpPHff8fVI="/>
    </ext>
  </extLst>
</workbook>
</file>

<file path=xl/calcChain.xml><?xml version="1.0" encoding="utf-8"?>
<calcChain xmlns="http://schemas.openxmlformats.org/spreadsheetml/2006/main">
  <c r="D67" i="23" l="1"/>
  <c r="D67" i="26"/>
  <c r="D67" i="25"/>
  <c r="D67" i="24"/>
  <c r="D34" i="2"/>
  <c r="F62" i="26"/>
  <c r="D62" i="26"/>
  <c r="G57" i="26"/>
  <c r="G56" i="26"/>
  <c r="G55" i="26"/>
  <c r="G53" i="26"/>
  <c r="G52" i="26"/>
  <c r="G51" i="26"/>
  <c r="G50" i="26"/>
  <c r="G47" i="26"/>
  <c r="E47" i="26"/>
  <c r="E46" i="26"/>
  <c r="G46" i="26" s="1"/>
  <c r="F45" i="26"/>
  <c r="G45" i="26" s="1"/>
  <c r="E44" i="26"/>
  <c r="G44" i="26" s="1"/>
  <c r="E43" i="26"/>
  <c r="G43" i="26" s="1"/>
  <c r="G42" i="26"/>
  <c r="E42" i="26"/>
  <c r="F34" i="26"/>
  <c r="D34" i="26"/>
  <c r="C31" i="26"/>
  <c r="D26" i="26"/>
  <c r="F35" i="26" s="1"/>
  <c r="F36" i="26" s="1"/>
  <c r="F37" i="26" s="1"/>
  <c r="F63" i="26" s="1"/>
  <c r="D24" i="26"/>
  <c r="D35" i="26" s="1"/>
  <c r="D36" i="26" s="1"/>
  <c r="D37" i="26" s="1"/>
  <c r="D63" i="26" s="1"/>
  <c r="D64" i="26" s="1"/>
  <c r="D20" i="26"/>
  <c r="D19" i="26"/>
  <c r="F62" i="25"/>
  <c r="D62" i="25"/>
  <c r="G57" i="25"/>
  <c r="G56" i="25"/>
  <c r="G55" i="25"/>
  <c r="G53" i="25"/>
  <c r="G52" i="25"/>
  <c r="G51" i="25"/>
  <c r="G50" i="25"/>
  <c r="G47" i="25"/>
  <c r="E47" i="25"/>
  <c r="G46" i="25"/>
  <c r="E46" i="25"/>
  <c r="G45" i="25"/>
  <c r="F45" i="25"/>
  <c r="G44" i="25"/>
  <c r="E44" i="25"/>
  <c r="G43" i="25"/>
  <c r="E43" i="25"/>
  <c r="G42" i="25"/>
  <c r="G76" i="25" s="1"/>
  <c r="E42" i="25"/>
  <c r="F35" i="25"/>
  <c r="F36" i="25" s="1"/>
  <c r="F37" i="25" s="1"/>
  <c r="F63" i="25" s="1"/>
  <c r="F64" i="25" s="1"/>
  <c r="F34" i="25"/>
  <c r="D34" i="25"/>
  <c r="C31" i="25"/>
  <c r="D26" i="25"/>
  <c r="D24" i="25"/>
  <c r="D35" i="25" s="1"/>
  <c r="D36" i="25" s="1"/>
  <c r="D37" i="25" s="1"/>
  <c r="D63" i="25" s="1"/>
  <c r="D64" i="25" s="1"/>
  <c r="D20" i="25"/>
  <c r="D19" i="25"/>
  <c r="F62" i="24"/>
  <c r="D62" i="24"/>
  <c r="G57" i="24"/>
  <c r="G56" i="24"/>
  <c r="G55" i="24"/>
  <c r="G53" i="24"/>
  <c r="G52" i="24"/>
  <c r="G51" i="24"/>
  <c r="G50" i="24"/>
  <c r="G47" i="24"/>
  <c r="E47" i="24"/>
  <c r="E46" i="24"/>
  <c r="G46" i="24" s="1"/>
  <c r="G45" i="24"/>
  <c r="F45" i="24"/>
  <c r="G44" i="24"/>
  <c r="E44" i="24"/>
  <c r="E43" i="24"/>
  <c r="G43" i="24" s="1"/>
  <c r="E42" i="24"/>
  <c r="G42" i="24" s="1"/>
  <c r="F34" i="24"/>
  <c r="D34" i="24"/>
  <c r="C31" i="24"/>
  <c r="D26" i="24"/>
  <c r="F35" i="24" s="1"/>
  <c r="F36" i="24" s="1"/>
  <c r="F37" i="24" s="1"/>
  <c r="F63" i="24" s="1"/>
  <c r="F64" i="24" s="1"/>
  <c r="D24" i="24"/>
  <c r="D35" i="24" s="1"/>
  <c r="D36" i="24" s="1"/>
  <c r="D37" i="24" s="1"/>
  <c r="D63" i="24" s="1"/>
  <c r="D64" i="24" s="1"/>
  <c r="D20" i="24"/>
  <c r="D19" i="24"/>
  <c r="F62" i="23"/>
  <c r="D62" i="23"/>
  <c r="G57" i="23"/>
  <c r="G56" i="23"/>
  <c r="G55" i="23"/>
  <c r="G53" i="23"/>
  <c r="G52" i="23"/>
  <c r="G51" i="23"/>
  <c r="G50" i="23"/>
  <c r="G47" i="23"/>
  <c r="E47" i="23"/>
  <c r="E46" i="23"/>
  <c r="G46" i="23" s="1"/>
  <c r="F45" i="23"/>
  <c r="G45" i="23" s="1"/>
  <c r="E44" i="23"/>
  <c r="G44" i="23" s="1"/>
  <c r="E43" i="23"/>
  <c r="G43" i="23" s="1"/>
  <c r="G42" i="23"/>
  <c r="E42" i="23"/>
  <c r="F34" i="23"/>
  <c r="D34" i="23"/>
  <c r="C31" i="23"/>
  <c r="D26" i="23"/>
  <c r="F35" i="23" s="1"/>
  <c r="F36" i="23" s="1"/>
  <c r="F37" i="23" s="1"/>
  <c r="F63" i="23" s="1"/>
  <c r="F64" i="23" s="1"/>
  <c r="D24" i="23"/>
  <c r="D35" i="23" s="1"/>
  <c r="D36" i="23" s="1"/>
  <c r="D37" i="23" s="1"/>
  <c r="D63" i="23" s="1"/>
  <c r="D64" i="23" s="1"/>
  <c r="D20" i="23"/>
  <c r="D19" i="23"/>
  <c r="E44" i="2"/>
  <c r="G44" i="2" s="1"/>
  <c r="F45" i="2"/>
  <c r="G45" i="2" s="1"/>
  <c r="E43" i="2"/>
  <c r="G43" i="2" s="1"/>
  <c r="E42" i="2"/>
  <c r="E46" i="2"/>
  <c r="G46" i="2" s="1"/>
  <c r="E47" i="2"/>
  <c r="G47" i="2" s="1"/>
  <c r="F34" i="2"/>
  <c r="C31" i="2"/>
  <c r="G56" i="2"/>
  <c r="G57" i="2"/>
  <c r="G55" i="2"/>
  <c r="G51" i="2"/>
  <c r="G52" i="2"/>
  <c r="G53" i="2"/>
  <c r="G50" i="2"/>
  <c r="D20" i="2"/>
  <c r="D26" i="2"/>
  <c r="D19" i="2"/>
  <c r="D24" i="2"/>
  <c r="D8" i="8"/>
  <c r="F8" i="8" s="1"/>
  <c r="H8" i="8" s="1"/>
  <c r="F62" i="2"/>
  <c r="D34" i="8"/>
  <c r="F34" i="8" s="1"/>
  <c r="H34" i="8" s="1"/>
  <c r="D44" i="8"/>
  <c r="F44" i="8" s="1"/>
  <c r="H44" i="8" s="1"/>
  <c r="D43" i="8"/>
  <c r="F43" i="8" s="1"/>
  <c r="H43" i="8" s="1"/>
  <c r="D42" i="8"/>
  <c r="F42" i="8" s="1"/>
  <c r="H42" i="8" s="1"/>
  <c r="D41" i="8"/>
  <c r="F41" i="8" s="1"/>
  <c r="H41" i="8" s="1"/>
  <c r="D40" i="8"/>
  <c r="F40" i="8" s="1"/>
  <c r="H40" i="8" s="1"/>
  <c r="D39" i="8"/>
  <c r="F39" i="8" s="1"/>
  <c r="H39" i="8" s="1"/>
  <c r="D38" i="8"/>
  <c r="F38" i="8" s="1"/>
  <c r="H38" i="8" s="1"/>
  <c r="D37" i="8"/>
  <c r="F37" i="8" s="1"/>
  <c r="H37" i="8" s="1"/>
  <c r="D36" i="8"/>
  <c r="F36" i="8" s="1"/>
  <c r="H36" i="8" s="1"/>
  <c r="D35" i="8"/>
  <c r="F35" i="8" s="1"/>
  <c r="H35" i="8" s="1"/>
  <c r="D31" i="8"/>
  <c r="F31" i="8" s="1"/>
  <c r="H31" i="8" s="1"/>
  <c r="D30" i="8"/>
  <c r="F30" i="8" s="1"/>
  <c r="H30" i="8" s="1"/>
  <c r="D29" i="8"/>
  <c r="F29" i="8" s="1"/>
  <c r="H29" i="8" s="1"/>
  <c r="D28" i="8"/>
  <c r="F28" i="8" s="1"/>
  <c r="H28" i="8" s="1"/>
  <c r="D27" i="8"/>
  <c r="F27" i="8" s="1"/>
  <c r="H27" i="8" s="1"/>
  <c r="D26" i="8"/>
  <c r="F26" i="8" s="1"/>
  <c r="H26" i="8" s="1"/>
  <c r="D25" i="8"/>
  <c r="F25" i="8" s="1"/>
  <c r="H25" i="8" s="1"/>
  <c r="D24" i="8"/>
  <c r="F24" i="8" s="1"/>
  <c r="H24" i="8" s="1"/>
  <c r="D23" i="8"/>
  <c r="F23" i="8" s="1"/>
  <c r="H23" i="8" s="1"/>
  <c r="D22" i="8"/>
  <c r="F22" i="8" s="1"/>
  <c r="H22" i="8" s="1"/>
  <c r="D21" i="8"/>
  <c r="F21" i="8" s="1"/>
  <c r="H21" i="8" s="1"/>
  <c r="D18" i="8"/>
  <c r="F18" i="8" s="1"/>
  <c r="H18" i="8" s="1"/>
  <c r="D17" i="8"/>
  <c r="F17" i="8" s="1"/>
  <c r="H17" i="8" s="1"/>
  <c r="D16" i="8"/>
  <c r="F16" i="8" s="1"/>
  <c r="H16" i="8" s="1"/>
  <c r="D15" i="8"/>
  <c r="F15" i="8" s="1"/>
  <c r="H15" i="8" s="1"/>
  <c r="D14" i="8"/>
  <c r="F14" i="8" s="1"/>
  <c r="H14" i="8" s="1"/>
  <c r="D13" i="8"/>
  <c r="F13" i="8" s="1"/>
  <c r="H13" i="8" s="1"/>
  <c r="D12" i="8"/>
  <c r="F12" i="8" s="1"/>
  <c r="H12" i="8" s="1"/>
  <c r="D11" i="8"/>
  <c r="F11" i="8" s="1"/>
  <c r="H11" i="8" s="1"/>
  <c r="D10" i="8"/>
  <c r="F10" i="8" s="1"/>
  <c r="H10" i="8" s="1"/>
  <c r="D9" i="8"/>
  <c r="F9" i="8" s="1"/>
  <c r="H9" i="8" s="1"/>
  <c r="D66" i="26" l="1"/>
  <c r="G70" i="26" s="1"/>
  <c r="G72" i="26" s="1"/>
  <c r="G76" i="26"/>
  <c r="F64" i="26"/>
  <c r="F67" i="25"/>
  <c r="F66" i="25"/>
  <c r="G71" i="25" s="1"/>
  <c r="D66" i="25"/>
  <c r="G70" i="25" s="1"/>
  <c r="G72" i="25" s="1"/>
  <c r="D66" i="24"/>
  <c r="G70" i="24" s="1"/>
  <c r="G72" i="24" s="1"/>
  <c r="F66" i="24"/>
  <c r="G71" i="24" s="1"/>
  <c r="F67" i="24"/>
  <c r="G76" i="24"/>
  <c r="D66" i="23"/>
  <c r="G70" i="23" s="1"/>
  <c r="G72" i="23" s="1"/>
  <c r="F67" i="23"/>
  <c r="F66" i="23"/>
  <c r="G71" i="23" s="1"/>
  <c r="G76" i="23"/>
  <c r="G42" i="2"/>
  <c r="G76" i="2" s="1"/>
  <c r="D35" i="2"/>
  <c r="D36" i="2" s="1"/>
  <c r="D37" i="2" s="1"/>
  <c r="F35" i="2"/>
  <c r="J16" i="8"/>
  <c r="J13" i="8"/>
  <c r="J39" i="8"/>
  <c r="J42" i="8"/>
  <c r="J29" i="8"/>
  <c r="J26" i="8"/>
  <c r="F67" i="26" l="1"/>
  <c r="F66" i="26"/>
  <c r="G71" i="26" s="1"/>
  <c r="G75" i="26"/>
  <c r="G74" i="26"/>
  <c r="G75" i="25"/>
  <c r="G74" i="25"/>
  <c r="G75" i="24"/>
  <c r="G74" i="24"/>
  <c r="G75" i="23"/>
  <c r="G74" i="23"/>
  <c r="D63" i="2"/>
  <c r="F36" i="2"/>
  <c r="F37" i="2" s="1"/>
  <c r="F63" i="2" s="1"/>
  <c r="F64" i="2" s="1"/>
  <c r="F66" i="2" s="1"/>
  <c r="F67" i="2" l="1"/>
  <c r="D62" i="2" s="1"/>
  <c r="D64" i="2" s="1"/>
  <c r="D67" i="2" s="1"/>
  <c r="D66" i="2" l="1"/>
  <c r="G71" i="2"/>
  <c r="G70" i="2" l="1"/>
  <c r="G72" i="2" s="1"/>
  <c r="G75" i="2" l="1"/>
  <c r="G7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<sst xmlns="http://schemas.openxmlformats.org/spreadsheetml/2006/main" count="619" uniqueCount="178">
  <si>
    <t>Toelichting</t>
  </si>
  <si>
    <t>………………………………………….</t>
  </si>
  <si>
    <t>Basisgegevens Kerkmusicus 1</t>
  </si>
  <si>
    <t>Vul hier de basisgegevens van uw kerkmusicus in.</t>
  </si>
  <si>
    <t>berekening uitgevoerd op:</t>
  </si>
  <si>
    <t>Datum invullen in het format dd-mm-jjjj</t>
  </si>
  <si>
    <t>Naam:</t>
  </si>
  <si>
    <t>geboortedatum:</t>
  </si>
  <si>
    <t>Straat en huisnr.</t>
  </si>
  <si>
    <t>Postcode en plaats</t>
  </si>
  <si>
    <t>Tel.:</t>
  </si>
  <si>
    <t>e-mail:</t>
  </si>
  <si>
    <t xml:space="preserve">Aangesteld als </t>
  </si>
  <si>
    <t>hier invullen organist, cantor of cantor-organist</t>
  </si>
  <si>
    <t xml:space="preserve"> voor de</t>
  </si>
  <si>
    <t>Functieniveau gemeente</t>
  </si>
  <si>
    <t>Het functieniveau wordt door de kerkenraad, in overleg met de dienstenorganisatie, vastgesteld.</t>
  </si>
  <si>
    <t>Functieniveau orgel:</t>
  </si>
  <si>
    <t>Hier invullen: I,II,III (gebruik hoofdletters)</t>
  </si>
  <si>
    <t>Functieniveau cantoraat:</t>
  </si>
  <si>
    <t>Hier invullen: I,II,III (gebruik hoofdletters) of geen</t>
  </si>
  <si>
    <t>Bevoegdheidsniveau kerkmusicus</t>
  </si>
  <si>
    <t>Het bevoegdheidsniveau is afhankelijk van de door de kerkmusicus ontvangen bevoegdheidsverklaring van de kerk.</t>
  </si>
  <si>
    <t>Bevoegdheidsniveau orgel:</t>
  </si>
  <si>
    <t>Hier invullen:I,II,III of geen</t>
  </si>
  <si>
    <t>Datum bevoegdheidsniveau orgel:</t>
  </si>
  <si>
    <t>Hier datum van uitreiking invullen (dd-mm-jjjj) of bij geen bevoegdheid nvt</t>
  </si>
  <si>
    <t>Bevoegdheidsniveau cantor:</t>
  </si>
  <si>
    <t>Datum bevoegdheidsniveau cantor:</t>
  </si>
  <si>
    <t>Dienstjaren</t>
  </si>
  <si>
    <t/>
  </si>
  <si>
    <t>Als dienstjaren tellen de jaren dat de kerkmusicus met de vereiste bevoegdheidsverklaring op het betreffende functieniveau werkzaam is. Zolang de kerkmusicus niet de vereiste bevoegdheidsverklaring voor het betreffende functieniveau heeft, vindt honorering plaats op basis van 0 dienstjaren.</t>
  </si>
  <si>
    <t>De kerkenraad van</t>
  </si>
  <si>
    <t>Heeft de kerkmusicus benoemd op</t>
  </si>
  <si>
    <t>Hier datum invullen (dd-mm-jjjj) of nvt</t>
  </si>
  <si>
    <t>orgel-taken</t>
  </si>
  <si>
    <t>cantor-taken</t>
  </si>
  <si>
    <t>Dienstjaren uit vorige betrekkingen :</t>
  </si>
  <si>
    <t>Hier alleen het aantal dienstjaren dat men én een aanstelling had én de correcte bevoegdheid. Indien er geen überhaupt bevoegdheid is volgt automatisch 0.</t>
  </si>
  <si>
    <t>Dienstjaren uit huidige betrekking</t>
  </si>
  <si>
    <t>Op basis van datum van berekening zoals bovenaan ingevuld</t>
  </si>
  <si>
    <t>Totaal dienstjaren:</t>
  </si>
  <si>
    <t>Voor salarisberekening:</t>
  </si>
  <si>
    <t>Indien de juiste bevoegdheid ontbreekt volgt automatisch 0.</t>
  </si>
  <si>
    <t>Analyse Taak</t>
  </si>
  <si>
    <t>Taken ingedeeld via eenheden</t>
  </si>
  <si>
    <t>Invullen</t>
  </si>
  <si>
    <t>e.h. orgel per week</t>
  </si>
  <si>
    <t>e.h. cantor per week</t>
  </si>
  <si>
    <t>in uren per week</t>
  </si>
  <si>
    <t>Deze regel wordt alleen ingevuld indien de kerkmusicus (ook) is benoemd als cantor</t>
  </si>
  <si>
    <t>concerten (aantal per jaar als organist)</t>
  </si>
  <si>
    <t>rouw/trouwdiensten (aantal per jaar)</t>
  </si>
  <si>
    <r>
      <t xml:space="preserve">Overige taken (in uren </t>
    </r>
    <r>
      <rPr>
        <b/>
        <i/>
        <sz val="10"/>
        <color theme="1"/>
        <rFont val="Arial"/>
        <family val="2"/>
      </rPr>
      <t>per week)</t>
    </r>
  </si>
  <si>
    <t>orgel</t>
  </si>
  <si>
    <t>cantor</t>
  </si>
  <si>
    <t>Uren per wk</t>
  </si>
  <si>
    <r>
      <t xml:space="preserve">Vul hier eventuele overige taken in in uren </t>
    </r>
    <r>
      <rPr>
        <b/>
        <sz val="10"/>
        <color theme="1"/>
        <rFont val="Arial"/>
        <family val="2"/>
      </rPr>
      <t>per week</t>
    </r>
    <r>
      <rPr>
        <sz val="10"/>
        <color theme="1"/>
        <rFont val="Arial"/>
        <family val="2"/>
      </rPr>
      <t>. Zet de taak bij de juiste functie (organist of cantor). Er worden alleen uren gerekend als de musicus ook benoemd en bevoegd is voor de functie</t>
    </r>
  </si>
  <si>
    <r>
      <t xml:space="preserve">Overige taken (in uren </t>
    </r>
    <r>
      <rPr>
        <b/>
        <i/>
        <sz val="10"/>
        <color theme="1"/>
        <rFont val="Arial"/>
        <family val="2"/>
      </rPr>
      <t>per jaar)</t>
    </r>
  </si>
  <si>
    <r>
      <t xml:space="preserve">Vul hier eventuele overige taken in in uren </t>
    </r>
    <r>
      <rPr>
        <b/>
        <sz val="10"/>
        <color theme="1"/>
        <rFont val="Arial"/>
        <family val="2"/>
      </rPr>
      <t>per jaar</t>
    </r>
    <r>
      <rPr>
        <sz val="10"/>
        <color theme="1"/>
        <rFont val="Arial"/>
        <family val="2"/>
      </rPr>
      <t>. Zet de taak bij de juiste functie (organist of cantor). Er worden alleen uren gerekend als de musicus ook benoemd en bevoegd is voor de functie</t>
    </r>
  </si>
  <si>
    <t>Inschaling</t>
  </si>
  <si>
    <t>Een kerkmusicus wordt ingeschaald op basis van functieniveau en dienstjaren in het betreffende bevoegdheidsniveau. Op basis van voorgaangde gegevens is in de inschaling als volgt.</t>
  </si>
  <si>
    <t>Salarisschalen per juli 2024</t>
  </si>
  <si>
    <t>schaal:</t>
  </si>
  <si>
    <t>Berekend op basis van functieniveau</t>
  </si>
  <si>
    <t>Trede:</t>
  </si>
  <si>
    <t>Berekend op basis van dienstjaren en bevoegdheid</t>
  </si>
  <si>
    <t xml:space="preserve">          voor salarisberekening:</t>
  </si>
  <si>
    <t>Het bruto bedrag per eenheid is:</t>
  </si>
  <si>
    <t>Het bruto bedrag per uur is:</t>
  </si>
  <si>
    <t>Berekening salaris</t>
  </si>
  <si>
    <t>per week</t>
  </si>
  <si>
    <t>Aantal eenheden maal bedrag per eenheid en aantal uren maal bedrag per uur</t>
  </si>
  <si>
    <t>cantortaken</t>
  </si>
  <si>
    <t>Totaal per week</t>
  </si>
  <si>
    <t>Maandsalaris</t>
  </si>
  <si>
    <t>Jaarsalaris</t>
  </si>
  <si>
    <t>Deeltijdpercentage</t>
  </si>
  <si>
    <t xml:space="preserve">Basis bepaling hoogte salaris         </t>
  </si>
  <si>
    <t>(salarisschalen per 1 juli 2024)</t>
  </si>
  <si>
    <t>A</t>
  </si>
  <si>
    <t>B</t>
  </si>
  <si>
    <t>C</t>
  </si>
  <si>
    <t>D</t>
  </si>
  <si>
    <t>E</t>
  </si>
  <si>
    <t>F</t>
  </si>
  <si>
    <t>dienstjaren</t>
  </si>
  <si>
    <t>bedrag bij</t>
  </si>
  <si>
    <t>idem als C</t>
  </si>
  <si>
    <t>bedrag van</t>
  </si>
  <si>
    <t>volledige</t>
  </si>
  <si>
    <t>standaard</t>
  </si>
  <si>
    <t>één eenh.</t>
  </si>
  <si>
    <t>werkweek (36 uur)</t>
  </si>
  <si>
    <t>functie</t>
  </si>
  <si>
    <t>Functie I</t>
  </si>
  <si>
    <t>Schaalbedr</t>
  </si>
  <si>
    <t>100 eh/md</t>
  </si>
  <si>
    <t>100 eh/wk</t>
  </si>
  <si>
    <t>1 eh</t>
  </si>
  <si>
    <t>I.0</t>
  </si>
  <si>
    <t>I.1</t>
  </si>
  <si>
    <t>I.2</t>
  </si>
  <si>
    <t>I.3</t>
  </si>
  <si>
    <t>I.4</t>
  </si>
  <si>
    <t>Losse dienst</t>
  </si>
  <si>
    <t>I.5</t>
  </si>
  <si>
    <t>I.6</t>
  </si>
  <si>
    <t>I.7</t>
  </si>
  <si>
    <t>Trouw/rouw</t>
  </si>
  <si>
    <t>I.8</t>
  </si>
  <si>
    <t>I.9</t>
  </si>
  <si>
    <t>I.10</t>
  </si>
  <si>
    <t>Functie II</t>
  </si>
  <si>
    <t>II.0</t>
  </si>
  <si>
    <t>II.1</t>
  </si>
  <si>
    <t>II.2</t>
  </si>
  <si>
    <t>II.3</t>
  </si>
  <si>
    <t>II.4</t>
  </si>
  <si>
    <t>II.5</t>
  </si>
  <si>
    <t>II.6</t>
  </si>
  <si>
    <t>II.7</t>
  </si>
  <si>
    <t>II.8</t>
  </si>
  <si>
    <t>II.9</t>
  </si>
  <si>
    <t>II.10</t>
  </si>
  <si>
    <t>Functie III</t>
  </si>
  <si>
    <t>III.0</t>
  </si>
  <si>
    <t>III.1</t>
  </si>
  <si>
    <t>III.2</t>
  </si>
  <si>
    <t>III.3</t>
  </si>
  <si>
    <t>III.4</t>
  </si>
  <si>
    <t>III.5</t>
  </si>
  <si>
    <t>III.6</t>
  </si>
  <si>
    <t>III.7</t>
  </si>
  <si>
    <t>III.8</t>
  </si>
  <si>
    <t>III.9</t>
  </si>
  <si>
    <t>III.10</t>
  </si>
  <si>
    <t>nvt.0</t>
  </si>
  <si>
    <t>Sal.tabel</t>
  </si>
  <si>
    <t>Voor een 'losse'dienst (vervanging, rouw/trouwdienst):</t>
  </si>
  <si>
    <r>
      <t xml:space="preserve">het genoemde bedrag is het </t>
    </r>
    <r>
      <rPr>
        <b/>
        <i/>
        <sz val="9"/>
        <color theme="1"/>
        <rFont val="Arial"/>
        <family val="2"/>
      </rPr>
      <t>bruto</t>
    </r>
    <r>
      <rPr>
        <sz val="9"/>
        <color rgb="FF000000"/>
        <rFont val="Arial"/>
        <family val="2"/>
      </rPr>
      <t xml:space="preserve"> bedrag, dus de inhoudingen moeten worden bepaald en </t>
    </r>
  </si>
  <si>
    <t>werkgeverslasten afgedragen.</t>
  </si>
  <si>
    <t xml:space="preserve">Een kerkmusicus verricht bepaalde taken in de gemeente. De generale regeling kermusici waardeert bepaalde taken via eenheden, op basis waarvan het deeltijdpercentage van de aanstelling wordt berekend. In dit rekenblad zijn alle in de generale regeling genoemde eenheden opgenomen en is er ruimte om werkzaamheden toe te voegen die u per uur berekent. Het aantal uren per eenheid verschilt per functieniveau. </t>
  </si>
  <si>
    <t>Aantal diensten dat de kerkmusicus speelt per jaar</t>
  </si>
  <si>
    <t>vormingstaken per jaar</t>
  </si>
  <si>
    <t>e.h. per taak</t>
  </si>
  <si>
    <t>klein onderhoud orgel per jaar</t>
  </si>
  <si>
    <t>In de regel betreft de onderhoudstaak 5 eh per orgel, per week. U vult dus het aantal weken in dat uw organist deze taak heeft toebedeeldt gekregen, wat vaak gelijk is aan het aantal diensten is dat uw organist speelt. Dit geldt voor een orgel met 0 t/m 3 tongwerken. Indien het orgel 4 t/m 6 tongwerken heeft, verdubbelt u het aantal in de tabel..</t>
  </si>
  <si>
    <t xml:space="preserve">cantorij / koor repetities per jaar </t>
  </si>
  <si>
    <t>Introductie rekenbladen SalberKerk</t>
  </si>
  <si>
    <t>In deze kolom zult u bij de rekenbladen toelichtingen zien staan.</t>
  </si>
  <si>
    <t>Versie-beheer</t>
  </si>
  <si>
    <t>Het is van belang de meest recente versie van deze rekenbladen te gebruiken. Deze rekenbladen zullen regelmatig, maar ten minste elke keer dat er sprake is van een loonsstijging worden aangepast. U kunt hiervan op de hoogte blijven via https://protestantsekerk.nl/onderwerp/arbeidsvoorwaarden-kerkelijk-medewerkers/</t>
  </si>
  <si>
    <t>Juli 2024</t>
  </si>
  <si>
    <t>Augustus 2024</t>
  </si>
  <si>
    <t>De opmaak van SalBerKerk is aangepast. De salaristabellen zijn aangepast naar de laatste loonstijging.</t>
  </si>
  <si>
    <t>Het tabblad verdeling is verwijdert. U vult in het vervolg het aantal diensten dat uw kerkmusicus speelt direct in op het tabblad van de betreffende kerkmusicus.</t>
  </si>
  <si>
    <t>In dit bestand staan de rekenbladen SalBerKerk. SalBerKerk staat voor SalarisBerekening Kerkmusicus. Het is een rekenblad om het salaris van de kerkmusici verbonden aan een kerk te berekenen. Het betreft zowel de berekening van de part-time-factor, als de hoogte van het salaris. Voor de part-time-factor is voor veel voorkomende werkzaamheden van de kerkmusicus kerkordelijk vastgesteld door middel van een bepaalde hoeveel eenheden (en daarmee hoeveel tijd) per activiteit. Salberkerk maakt dat u gemakkelijk kunt invullen hoeveel van deze veelvoorkomende activiteiten (bijvoorbeeld het bespelen van het orgel in een kerkdienst) plaats vinden. Werkzaamheden die niet in de eenheden-structuur zijn kunt u via aparte regels in het rekenblad invoeren. De beloning van de kerkmusicus is afhankelijk van het functieniveau van de gemeente en de bevoegdheid en senioriteit van de kerkmusicus. Door het rekenblad in te vullen wordt de hoogte van de beloning juist berekend. 
U gebruikt het rekenprogramma om in de tabbladen per kerkmusicus de gevraagde gegevens op te nemen. De afkorting KM woordt gebruikt voor 'kerkmusicus'.</t>
  </si>
  <si>
    <t>I</t>
  </si>
  <si>
    <t>Hier vult u het aantal diensten in dat uw kerkmusicus speelt in een jaar. U vult de daadwerkelijk gespeelde diensten in (U houdt geen rekening met vakantie, zie daarvoor: https://protestantsekerk.nl/faq/hoeveel-vakantie-heeft-een-kerkmusicus/)</t>
  </si>
  <si>
    <t>In de regel betreft de vormingstaak 5 eh per kerkgebouw, per week. U vult dus het aantal weken in dat uw organist deze taak heeft toebedeeldt gekregen, wat vaak gelijk is aan het aantal diensten is dat uw organist speelt.</t>
  </si>
  <si>
    <t>Hier vult u de naam van de kerk/gemeente in. Indien uw kerkmusicus in meerdere kerken/wijkgemeenten speelt kunt u ervoor kiezen dat op een apart tabblad in te vullen. Dit is in ieder geval nodig als de functieniveau's tussen de wijkgemeenten/kerken verschilt.</t>
  </si>
  <si>
    <t>Hier vult u de naam van uw kerkmusicus in</t>
  </si>
  <si>
    <t>Funtieniveau's</t>
  </si>
  <si>
    <t>II</t>
  </si>
  <si>
    <t>III</t>
  </si>
  <si>
    <t>Functies</t>
  </si>
  <si>
    <t>Organist</t>
  </si>
  <si>
    <t>Cantor</t>
  </si>
  <si>
    <t>geen</t>
  </si>
  <si>
    <t>Hier wordt de naam van de kerk/gemeente automatisch ingevuld</t>
  </si>
  <si>
    <t>Cantor-organist</t>
  </si>
  <si>
    <t>November 2024</t>
  </si>
  <si>
    <t>Aanpassing van foutieve formule in cel D67 en aanpassing titels verschillende tabbladen</t>
  </si>
  <si>
    <t>Basisgegevens Kerkmusicus 2</t>
  </si>
  <si>
    <t>Basisgegevens Kerkmusicus 3</t>
  </si>
  <si>
    <t>Basisgegevens Kerkmusicus 4</t>
  </si>
  <si>
    <t>Basisgegevens Kerkmusicus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</si>
</sst>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m/yyyy"/>
    <numFmt numFmtId="165" formatCode="_-[$€-2]\ * #,##0.00_-;_-[$€-2]\ * #,##0.00\-;_-[$€-2]\ * &quot;-&quot;??_-;_-@"/>
    <numFmt numFmtId="166" formatCode="_ [$€-2]\ * #,##0.00_ ;_ [$€-2]\ * \-#,##0.00_ ;_ [$€-2]\ * &quot;-&quot;??_ ;_ @_ "/>
    <numFmt numFmtId="167" formatCode="_-&quot;€&quot;\ * #,##0.00_-;_-&quot;€&quot;\ * #,##0.00\-;_-&quot;€&quot;\ * &quot;-&quot;??_-;_-@"/>
    <numFmt numFmtId="168" formatCode="[$€-2]\ #,##0.00"/>
    <numFmt numFmtId="169" formatCode="&quot;€&quot;\ #,##0.00"/>
    <numFmt numFmtId="170" formatCode="0.0"/>
  </numFmts>
  <fonts count="31" x14ac:knownFonts="1">
    <font>
      <sz val="10"/>
      <color rgb="FF000000"/>
      <name val="Arial"/>
      <scheme val="minor"/>
    </font>
    <font>
      <sz val="10"/>
      <color theme="1"/>
      <name val="Arial"/>
    </font>
    <font>
      <sz val="10"/>
      <name val="Arial"/>
    </font>
    <font>
      <b/>
      <sz val="10"/>
      <color theme="1"/>
      <name val="Arial"/>
    </font>
    <font>
      <b/>
      <i/>
      <sz val="10"/>
      <color theme="1"/>
      <name val="Arial"/>
    </font>
    <font>
      <sz val="10"/>
      <color rgb="FFFF0000"/>
      <name val="Arial"/>
    </font>
    <font>
      <b/>
      <sz val="10"/>
      <color rgb="FFFF0000"/>
      <name val="Arial"/>
    </font>
    <font>
      <sz val="12"/>
      <color theme="1"/>
      <name val="Arial"/>
    </font>
    <font>
      <b/>
      <sz val="10"/>
      <color rgb="FF000000"/>
      <name val="Arial"/>
    </font>
    <font>
      <u/>
      <sz val="10"/>
      <color rgb="FF0000FF"/>
      <name val="Arial"/>
    </font>
    <font>
      <b/>
      <sz val="9"/>
      <color theme="1"/>
      <name val="Arial"/>
      <family val="2"/>
    </font>
    <font>
      <i/>
      <sz val="9"/>
      <color theme="1"/>
      <name val="Arial"/>
      <family val="2"/>
    </font>
    <font>
      <sz val="9"/>
      <color rgb="FF000000"/>
      <name val="Arial"/>
      <family val="2"/>
      <scheme val="minor"/>
    </font>
    <font>
      <sz val="9"/>
      <color theme="1"/>
      <name val="Arial"/>
      <family val="2"/>
    </font>
    <font>
      <sz val="9"/>
      <color theme="1"/>
      <name val="Calibri"/>
      <family val="2"/>
    </font>
    <font>
      <b/>
      <i/>
      <sz val="9"/>
      <color theme="1"/>
      <name val="Arial"/>
      <family val="2"/>
    </font>
    <font>
      <sz val="9"/>
      <color rgb="FF000000"/>
      <name val="Arial"/>
      <family val="2"/>
    </font>
    <font>
      <sz val="10"/>
      <color theme="1"/>
      <name val="Arial"/>
      <family val="2"/>
    </font>
    <font>
      <b/>
      <sz val="12"/>
      <color theme="1"/>
      <name val="Arial"/>
      <family val="2"/>
    </font>
    <font>
      <b/>
      <sz val="10"/>
      <color theme="1"/>
      <name val="Arial"/>
      <family val="2"/>
    </font>
    <font>
      <b/>
      <sz val="10"/>
      <color rgb="FF000000"/>
      <name val="Arial"/>
      <family val="2"/>
      <scheme val="minor"/>
    </font>
    <font>
      <i/>
      <sz val="10"/>
      <color rgb="FF000000"/>
      <name val="Arial"/>
      <family val="2"/>
      <scheme val="minor"/>
    </font>
    <font>
      <i/>
      <sz val="10"/>
      <color theme="1"/>
      <name val="Arial"/>
      <family val="2"/>
    </font>
    <font>
      <sz val="10"/>
      <color rgb="FF000000"/>
      <name val="Arial"/>
      <scheme val="minor"/>
    </font>
    <font>
      <sz val="10"/>
      <color rgb="FFDDD8D1"/>
      <name val="Arial"/>
      <family val="2"/>
    </font>
    <font>
      <b/>
      <i/>
      <sz val="10"/>
      <color theme="1"/>
      <name val="Arial"/>
      <family val="2"/>
    </font>
    <font>
      <b/>
      <sz val="10"/>
      <name val="Arial"/>
      <family val="2"/>
    </font>
    <font>
      <sz val="10"/>
      <name val="Arial"/>
      <family val="2"/>
    </font>
    <font>
      <sz val="10"/>
      <color rgb="FF000000"/>
      <name val="Arial"/>
      <family val="2"/>
      <scheme val="minor"/>
    </font>
    <font>
      <i/>
      <sz val="10"/>
      <color rgb="FFDDD8D1"/>
      <name val="Arial"/>
      <family val="2"/>
      <scheme val="minor"/>
    </font>
    <font>
      <sz val="10"/>
      <name val="Arial"/>
      <family val="2"/>
      <scheme val="minor"/>
    </font>
  </fonts>
  <fills count="8">
    <fill>
      <patternFill patternType="none"/>
    </fill>
    <fill>
      <patternFill patternType="gray125"/>
    </fill>
    <fill>
      <patternFill patternType="solid">
        <fgColor rgb="FFFFFFFF"/>
        <bgColor rgb="FFFFFFFF"/>
      </patternFill>
    </fill>
    <fill>
      <patternFill patternType="solid">
        <fgColor rgb="FFDDD8D1"/>
        <bgColor rgb="FFCCFFFF"/>
      </patternFill>
    </fill>
    <fill>
      <patternFill patternType="solid">
        <fgColor rgb="FFDDD8D1"/>
        <bgColor rgb="FFFFFFFF"/>
      </patternFill>
    </fill>
    <fill>
      <patternFill patternType="solid">
        <fgColor rgb="FFDDD8D1"/>
        <bgColor indexed="64"/>
      </patternFill>
    </fill>
    <fill>
      <patternFill patternType="solid">
        <fgColor rgb="FFC6BDB2"/>
        <bgColor rgb="FFCCFFFF"/>
      </patternFill>
    </fill>
    <fill>
      <patternFill patternType="solid">
        <fgColor rgb="FFC6BDB2"/>
        <bgColor indexed="64"/>
      </patternFill>
    </fill>
  </fills>
  <borders count="16">
    <border>
      <left/>
      <right/>
      <top/>
      <bottom/>
      <diagonal/>
    </border>
    <border>
      <left/>
      <right/>
      <top/>
      <bottom/>
      <diagonal/>
    </border>
    <border>
      <left/>
      <right/>
      <top style="medium">
        <color rgb="FFDDD8D1"/>
      </top>
      <bottom/>
      <diagonal/>
    </border>
    <border>
      <left/>
      <right style="medium">
        <color rgb="FFDDD8D1"/>
      </right>
      <top style="medium">
        <color rgb="FFDDD8D1"/>
      </top>
      <bottom/>
      <diagonal/>
    </border>
    <border>
      <left style="medium">
        <color rgb="FFDDD8D1"/>
      </left>
      <right/>
      <top/>
      <bottom/>
      <diagonal/>
    </border>
    <border>
      <left/>
      <right style="medium">
        <color rgb="FFDDD8D1"/>
      </right>
      <top/>
      <bottom/>
      <diagonal/>
    </border>
    <border>
      <left/>
      <right/>
      <top/>
      <bottom style="medium">
        <color rgb="FFDDD8D1"/>
      </bottom>
      <diagonal/>
    </border>
    <border>
      <left/>
      <right style="medium">
        <color rgb="FFDDD8D1"/>
      </right>
      <top/>
      <bottom style="medium">
        <color rgb="FFDDD8D1"/>
      </bottom>
      <diagonal/>
    </border>
    <border>
      <left style="thin">
        <color rgb="FFDDD8D1"/>
      </left>
      <right/>
      <top/>
      <bottom/>
      <diagonal/>
    </border>
    <border>
      <left style="medium">
        <color rgb="FFC6BDB2"/>
      </left>
      <right/>
      <top/>
      <bottom/>
      <diagonal/>
    </border>
    <border>
      <left style="thin">
        <color rgb="FFC6BDB2"/>
      </left>
      <right/>
      <top/>
      <bottom/>
      <diagonal/>
    </border>
    <border>
      <left style="thin">
        <color rgb="FFC6BDB2"/>
      </left>
      <right style="medium">
        <color rgb="FFC6BDB2"/>
      </right>
      <top/>
      <bottom/>
      <diagonal/>
    </border>
    <border>
      <left style="thin">
        <color rgb="FFC6BDB2"/>
      </left>
      <right style="medium">
        <color rgb="FFC6BDB2"/>
      </right>
      <top/>
      <bottom style="thin">
        <color rgb="FFC6BDB2"/>
      </bottom>
      <diagonal/>
    </border>
    <border>
      <left style="medium">
        <color rgb="FFC6BDB2"/>
      </left>
      <right/>
      <top/>
      <bottom style="thin">
        <color rgb="FFDDD8D1"/>
      </bottom>
      <diagonal/>
    </border>
    <border>
      <left/>
      <right/>
      <top/>
      <bottom style="thin">
        <color rgb="FFDDD8D1"/>
      </bottom>
      <diagonal/>
    </border>
    <border>
      <left style="thin">
        <color rgb="FFDDD8D1"/>
      </left>
      <right style="thin">
        <color rgb="FFDDD8D1"/>
      </right>
      <top style="thin">
        <color rgb="FFDDD8D1"/>
      </top>
      <bottom style="thin">
        <color rgb="FFDDD8D1"/>
      </bottom>
      <diagonal/>
    </border>
  </borders>
  <cellStyleXfs count="2">
    <xf numFmtId="0" fontId="0" fillId="0" borderId="0"/>
    <xf numFmtId="9" fontId="23" fillId="0" borderId="0" applyFont="0" applyFill="0" applyBorder="0" applyAlignment="0" applyProtection="0"/>
  </cellStyleXfs>
  <cellXfs count="172">
    <xf numFmtId="0" fontId="0" fillId="0" borderId="0" xfId="0"/>
    <xf numFmtId="0" fontId="12" fillId="0" borderId="0" xfId="0" applyFont="1"/>
    <xf numFmtId="165" fontId="13" fillId="0" borderId="0" xfId="0" applyNumberFormat="1" applyFont="1"/>
    <xf numFmtId="168" fontId="14" fillId="0" borderId="0" xfId="0" applyNumberFormat="1" applyFont="1"/>
    <xf numFmtId="0" fontId="3" fillId="2" borderId="1" xfId="0" applyFont="1" applyFill="1" applyBorder="1" applyAlignment="1">
      <alignment horizontal="center"/>
    </xf>
    <xf numFmtId="164" fontId="3" fillId="2" borderId="1" xfId="0" applyNumberFormat="1" applyFont="1" applyFill="1" applyBorder="1"/>
    <xf numFmtId="0" fontId="17" fillId="0" borderId="8" xfId="0" applyFont="1" applyBorder="1" applyAlignment="1">
      <alignment vertical="top" wrapText="1"/>
    </xf>
    <xf numFmtId="0" fontId="17" fillId="0" borderId="11" xfId="0" applyFont="1" applyBorder="1" applyAlignment="1">
      <alignment horizontal="right" vertical="center"/>
    </xf>
    <xf numFmtId="0" fontId="17" fillId="0" borderId="12" xfId="0" applyFont="1" applyBorder="1" applyAlignment="1">
      <alignment horizontal="right" vertical="center"/>
    </xf>
    <xf numFmtId="0" fontId="3" fillId="2" borderId="15" xfId="0" applyFont="1" applyFill="1" applyBorder="1" applyAlignment="1">
      <alignment horizontal="center"/>
    </xf>
    <xf numFmtId="0" fontId="17" fillId="0" borderId="15" xfId="0" applyFont="1" applyBorder="1" applyAlignment="1">
      <alignment horizontal="right" vertical="center"/>
    </xf>
    <xf numFmtId="2" fontId="19" fillId="2" borderId="15" xfId="0" applyNumberFormat="1" applyFont="1" applyFill="1" applyBorder="1" applyAlignment="1">
      <alignment horizontal="center"/>
    </xf>
    <xf numFmtId="164" fontId="19" fillId="2" borderId="15" xfId="0" applyNumberFormat="1" applyFont="1" applyFill="1" applyBorder="1" applyAlignment="1">
      <alignment horizontal="center"/>
    </xf>
    <xf numFmtId="0" fontId="19" fillId="2" borderId="15" xfId="0" applyFont="1" applyFill="1" applyBorder="1" applyAlignment="1">
      <alignment horizontal="center"/>
    </xf>
    <xf numFmtId="164" fontId="3" fillId="2" borderId="15" xfId="0" applyNumberFormat="1" applyFont="1" applyFill="1" applyBorder="1" applyAlignment="1">
      <alignment horizontal="center"/>
    </xf>
    <xf numFmtId="2" fontId="19" fillId="0" borderId="15" xfId="0" applyNumberFormat="1" applyFont="1" applyBorder="1" applyAlignment="1">
      <alignment horizontal="center"/>
    </xf>
    <xf numFmtId="0" fontId="19" fillId="0" borderId="1" xfId="0" applyFont="1" applyBorder="1" applyProtection="1">
      <protection locked="0"/>
    </xf>
    <xf numFmtId="0" fontId="22" fillId="6" borderId="1" xfId="0" applyFont="1" applyFill="1" applyBorder="1" applyAlignment="1" applyProtection="1">
      <alignment horizontal="left" wrapText="1"/>
      <protection locked="0"/>
    </xf>
    <xf numFmtId="0" fontId="19" fillId="6" borderId="1" xfId="0" applyFont="1" applyFill="1" applyBorder="1" applyAlignment="1" applyProtection="1">
      <alignment horizontal="left" wrapText="1"/>
      <protection locked="0"/>
    </xf>
    <xf numFmtId="0" fontId="1" fillId="0" borderId="1" xfId="0" applyFont="1" applyBorder="1" applyProtection="1">
      <protection locked="0"/>
    </xf>
    <xf numFmtId="0" fontId="19" fillId="0" borderId="1" xfId="0" applyFont="1" applyBorder="1" applyAlignment="1" applyProtection="1">
      <alignment horizontal="center" wrapText="1"/>
      <protection locked="0"/>
    </xf>
    <xf numFmtId="0" fontId="0" fillId="0" borderId="0" xfId="0" applyProtection="1">
      <protection locked="0"/>
    </xf>
    <xf numFmtId="0" fontId="19" fillId="6" borderId="1" xfId="0" applyFont="1" applyFill="1" applyBorder="1" applyAlignment="1" applyProtection="1">
      <alignment horizontal="right"/>
      <protection locked="0"/>
    </xf>
    <xf numFmtId="0" fontId="3" fillId="5" borderId="1"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2" fillId="5" borderId="1" xfId="0" applyFont="1" applyFill="1" applyBorder="1" applyProtection="1">
      <protection locked="0"/>
    </xf>
    <xf numFmtId="0" fontId="17" fillId="0" borderId="8" xfId="0" applyFont="1" applyBorder="1" applyAlignment="1" applyProtection="1">
      <alignment vertical="top" wrapText="1"/>
      <protection locked="0"/>
    </xf>
    <xf numFmtId="164" fontId="3" fillId="6" borderId="1" xfId="0" applyNumberFormat="1" applyFont="1" applyFill="1" applyBorder="1" applyAlignment="1" applyProtection="1">
      <alignment horizontal="right"/>
      <protection locked="0"/>
    </xf>
    <xf numFmtId="0" fontId="1" fillId="7" borderId="1" xfId="0" applyFont="1" applyFill="1" applyBorder="1" applyProtection="1">
      <protection locked="0"/>
    </xf>
    <xf numFmtId="164" fontId="3" fillId="5" borderId="1" xfId="0" applyNumberFormat="1" applyFont="1" applyFill="1" applyBorder="1" applyAlignment="1" applyProtection="1">
      <alignment horizontal="right"/>
      <protection locked="0"/>
    </xf>
    <xf numFmtId="0" fontId="1" fillId="5" borderId="1" xfId="0" applyFont="1" applyFill="1" applyBorder="1" applyProtection="1">
      <protection locked="0"/>
    </xf>
    <xf numFmtId="0" fontId="1" fillId="6" borderId="1" xfId="0" applyFont="1" applyFill="1" applyBorder="1" applyProtection="1">
      <protection locked="0"/>
    </xf>
    <xf numFmtId="165" fontId="3" fillId="3" borderId="1" xfId="0" applyNumberFormat="1" applyFont="1" applyFill="1" applyBorder="1" applyProtection="1">
      <protection locked="0"/>
    </xf>
    <xf numFmtId="0" fontId="19" fillId="0" borderId="1" xfId="0" applyFont="1" applyBorder="1" applyAlignment="1" applyProtection="1">
      <alignment wrapText="1"/>
      <protection locked="0"/>
    </xf>
    <xf numFmtId="0" fontId="3" fillId="0" borderId="1" xfId="0" applyFont="1" applyBorder="1" applyAlignment="1" applyProtection="1">
      <alignment horizontal="center"/>
      <protection locked="0"/>
    </xf>
    <xf numFmtId="0" fontId="1" fillId="0" borderId="1" xfId="0" applyFont="1" applyBorder="1" applyAlignment="1" applyProtection="1">
      <alignment horizontal="right"/>
      <protection locked="0"/>
    </xf>
    <xf numFmtId="2" fontId="3" fillId="3" borderId="1" xfId="0" applyNumberFormat="1" applyFont="1" applyFill="1" applyBorder="1" applyProtection="1">
      <protection locked="0"/>
    </xf>
    <xf numFmtId="0" fontId="27" fillId="5" borderId="1" xfId="0" applyFont="1" applyFill="1" applyBorder="1" applyAlignment="1" applyProtection="1">
      <alignment horizontal="right"/>
      <protection locked="0"/>
    </xf>
    <xf numFmtId="166" fontId="2" fillId="5" borderId="1" xfId="0" applyNumberFormat="1" applyFont="1" applyFill="1" applyBorder="1" applyAlignment="1" applyProtection="1">
      <alignment horizontal="right"/>
      <protection locked="0"/>
    </xf>
    <xf numFmtId="0" fontId="0" fillId="0" borderId="1" xfId="0" applyBorder="1" applyProtection="1">
      <protection locked="0"/>
    </xf>
    <xf numFmtId="166" fontId="26" fillId="5" borderId="1" xfId="0" applyNumberFormat="1" applyFont="1" applyFill="1" applyBorder="1" applyAlignment="1" applyProtection="1">
      <alignment horizontal="right"/>
      <protection locked="0"/>
    </xf>
    <xf numFmtId="0" fontId="17" fillId="0" borderId="1" xfId="0" applyFont="1" applyBorder="1" applyAlignment="1" applyProtection="1">
      <alignment wrapText="1"/>
      <protection locked="0"/>
    </xf>
    <xf numFmtId="0" fontId="3" fillId="3" borderId="1" xfId="0" applyFont="1" applyFill="1" applyBorder="1" applyProtection="1">
      <protection locked="0"/>
    </xf>
    <xf numFmtId="0" fontId="2" fillId="5" borderId="1" xfId="0" applyFont="1" applyFill="1" applyBorder="1" applyAlignment="1" applyProtection="1">
      <alignment horizontal="right"/>
      <protection locked="0"/>
    </xf>
    <xf numFmtId="9" fontId="2" fillId="5" borderId="1" xfId="1" applyFont="1" applyFill="1" applyBorder="1" applyAlignment="1" applyProtection="1">
      <alignment horizontal="right"/>
      <protection locked="0"/>
    </xf>
    <xf numFmtId="0" fontId="20" fillId="0" borderId="1" xfId="0" applyFont="1" applyBorder="1" applyProtection="1">
      <protection locked="0"/>
    </xf>
    <xf numFmtId="0" fontId="28" fillId="0" borderId="0" xfId="0" applyFont="1" applyAlignment="1" applyProtection="1">
      <alignment wrapText="1"/>
      <protection locked="0"/>
    </xf>
    <xf numFmtId="0" fontId="0" fillId="0" borderId="0" xfId="0" applyAlignment="1" applyProtection="1">
      <alignment wrapText="1"/>
      <protection locked="0"/>
    </xf>
    <xf numFmtId="0" fontId="6" fillId="0" borderId="1" xfId="0" applyFont="1" applyBorder="1" applyProtection="1">
      <protection locked="0"/>
    </xf>
    <xf numFmtId="0" fontId="2" fillId="0" borderId="1" xfId="0" applyFont="1" applyBorder="1" applyProtection="1">
      <protection locked="0"/>
    </xf>
    <xf numFmtId="2" fontId="3" fillId="0" borderId="1" xfId="0" applyNumberFormat="1" applyFont="1" applyBorder="1" applyProtection="1">
      <protection locked="0"/>
    </xf>
    <xf numFmtId="2" fontId="19" fillId="0" borderId="1" xfId="0" applyNumberFormat="1" applyFont="1" applyBorder="1" applyAlignment="1" applyProtection="1">
      <alignment horizontal="center" wrapText="1"/>
      <protection locked="0"/>
    </xf>
    <xf numFmtId="0" fontId="6" fillId="0" borderId="1" xfId="0" applyFont="1" applyBorder="1" applyAlignment="1" applyProtection="1">
      <alignment horizontal="left"/>
      <protection locked="0"/>
    </xf>
    <xf numFmtId="0" fontId="1" fillId="3" borderId="1" xfId="0" applyFont="1" applyFill="1" applyBorder="1" applyAlignment="1" applyProtection="1">
      <alignment horizontal="center"/>
      <protection locked="0"/>
    </xf>
    <xf numFmtId="0" fontId="1" fillId="3" borderId="9" xfId="0" applyFont="1" applyFill="1" applyBorder="1" applyAlignment="1" applyProtection="1">
      <alignment horizontal="center"/>
      <protection locked="0"/>
    </xf>
    <xf numFmtId="0" fontId="1" fillId="3" borderId="13" xfId="0" applyFont="1" applyFill="1" applyBorder="1" applyProtection="1">
      <protection locked="0"/>
    </xf>
    <xf numFmtId="0" fontId="1" fillId="3" borderId="14" xfId="0" applyFont="1" applyFill="1" applyBorder="1" applyProtection="1">
      <protection locked="0"/>
    </xf>
    <xf numFmtId="0" fontId="1"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2" fontId="3" fillId="6" borderId="1" xfId="0" applyNumberFormat="1" applyFont="1" applyFill="1" applyBorder="1" applyAlignment="1" applyProtection="1">
      <alignment horizontal="center"/>
      <protection locked="0"/>
    </xf>
    <xf numFmtId="2" fontId="1" fillId="0" borderId="1" xfId="0" applyNumberFormat="1" applyFont="1" applyBorder="1" applyProtection="1">
      <protection locked="0"/>
    </xf>
    <xf numFmtId="2" fontId="3" fillId="3" borderId="1" xfId="0" applyNumberFormat="1" applyFont="1" applyFill="1" applyBorder="1" applyAlignment="1" applyProtection="1">
      <alignment horizontal="center"/>
      <protection locked="0"/>
    </xf>
    <xf numFmtId="0" fontId="1" fillId="3" borderId="1" xfId="0" applyFont="1" applyFill="1" applyBorder="1" applyProtection="1">
      <protection locked="0"/>
    </xf>
    <xf numFmtId="0" fontId="17" fillId="6" borderId="10" xfId="0" applyFont="1" applyFill="1" applyBorder="1" applyAlignment="1" applyProtection="1">
      <alignment horizontal="right" vertical="center"/>
      <protection locked="0"/>
    </xf>
    <xf numFmtId="0" fontId="17" fillId="6" borderId="1" xfId="0" applyFont="1" applyFill="1" applyBorder="1" applyAlignment="1" applyProtection="1">
      <alignment horizontal="right" vertical="center" wrapText="1"/>
      <protection locked="0"/>
    </xf>
    <xf numFmtId="0" fontId="17" fillId="3" borderId="1" xfId="0" applyFont="1" applyFill="1" applyBorder="1" applyAlignment="1" applyProtection="1">
      <alignment horizontal="right" vertical="center"/>
      <protection locked="0"/>
    </xf>
    <xf numFmtId="0" fontId="3" fillId="4" borderId="1" xfId="0" applyFont="1" applyFill="1" applyBorder="1" applyAlignment="1" applyProtection="1">
      <alignment horizontal="center"/>
      <protection locked="0"/>
    </xf>
    <xf numFmtId="0" fontId="17" fillId="6" borderId="1" xfId="0" applyFont="1" applyFill="1" applyBorder="1" applyAlignment="1" applyProtection="1">
      <alignment horizontal="right" vertical="center"/>
      <protection locked="0"/>
    </xf>
    <xf numFmtId="0" fontId="17" fillId="0" borderId="1" xfId="0" applyFont="1" applyBorder="1" applyAlignment="1" applyProtection="1">
      <alignment horizontal="right" vertical="center"/>
      <protection locked="0"/>
    </xf>
    <xf numFmtId="0" fontId="3" fillId="0" borderId="1" xfId="0" applyFont="1" applyBorder="1" applyProtection="1">
      <protection locked="0"/>
    </xf>
    <xf numFmtId="0" fontId="18" fillId="0" borderId="1" xfId="0" applyFont="1" applyBorder="1" applyAlignment="1" applyProtection="1">
      <alignment vertical="center"/>
      <protection locked="0"/>
    </xf>
    <xf numFmtId="0" fontId="22" fillId="0" borderId="1" xfId="0" applyFont="1" applyBorder="1" applyAlignment="1" applyProtection="1">
      <alignment wrapText="1"/>
      <protection locked="0"/>
    </xf>
    <xf numFmtId="0" fontId="22" fillId="6" borderId="1" xfId="0" applyFont="1" applyFill="1" applyBorder="1" applyAlignment="1" applyProtection="1">
      <alignment horizontal="center" wrapText="1"/>
      <protection locked="0"/>
    </xf>
    <xf numFmtId="0" fontId="22" fillId="6" borderId="1" xfId="0" applyFont="1" applyFill="1" applyBorder="1" applyAlignment="1" applyProtection="1">
      <alignment wrapText="1"/>
      <protection locked="0"/>
    </xf>
    <xf numFmtId="0" fontId="1" fillId="0" borderId="1" xfId="0" applyFont="1" applyBorder="1" applyAlignment="1" applyProtection="1">
      <alignment wrapText="1"/>
      <protection locked="0"/>
    </xf>
    <xf numFmtId="0" fontId="17" fillId="0" borderId="1" xfId="0" applyFont="1" applyBorder="1" applyAlignment="1" applyProtection="1">
      <alignment horizontal="center" wrapText="1"/>
      <protection locked="0"/>
    </xf>
    <xf numFmtId="0" fontId="6" fillId="0" borderId="1" xfId="0" applyFont="1" applyBorder="1" applyAlignment="1" applyProtection="1">
      <alignment horizontal="left" wrapText="1"/>
      <protection locked="0"/>
    </xf>
    <xf numFmtId="0" fontId="6" fillId="3" borderId="1" xfId="0" applyFont="1" applyFill="1" applyBorder="1" applyProtection="1">
      <protection locked="0"/>
    </xf>
    <xf numFmtId="0" fontId="8" fillId="3" borderId="1" xfId="0" applyFont="1" applyFill="1" applyBorder="1" applyProtection="1">
      <protection locked="0"/>
    </xf>
    <xf numFmtId="0" fontId="0" fillId="5" borderId="0" xfId="0" applyFill="1" applyProtection="1">
      <protection locked="0"/>
    </xf>
    <xf numFmtId="0" fontId="5" fillId="0" borderId="1" xfId="0" applyFont="1" applyBorder="1" applyProtection="1">
      <protection locked="0"/>
    </xf>
    <xf numFmtId="0" fontId="4" fillId="3" borderId="1" xfId="0" applyFont="1" applyFill="1" applyBorder="1" applyProtection="1">
      <protection locked="0"/>
    </xf>
    <xf numFmtId="0" fontId="6" fillId="3" borderId="1" xfId="0" applyFont="1" applyFill="1" applyBorder="1" applyAlignment="1" applyProtection="1">
      <alignment horizontal="left"/>
      <protection locked="0"/>
    </xf>
    <xf numFmtId="0" fontId="2" fillId="5" borderId="6" xfId="0" applyFont="1" applyFill="1" applyBorder="1" applyProtection="1">
      <protection locked="0"/>
    </xf>
    <xf numFmtId="0" fontId="3" fillId="4" borderId="7" xfId="0" applyFont="1" applyFill="1" applyBorder="1" applyAlignment="1" applyProtection="1">
      <alignment horizontal="center"/>
      <protection locked="0"/>
    </xf>
    <xf numFmtId="0" fontId="17" fillId="6" borderId="1" xfId="0" applyFont="1" applyFill="1" applyBorder="1" applyAlignment="1" applyProtection="1">
      <alignment horizontal="right"/>
      <protection locked="0"/>
    </xf>
    <xf numFmtId="0" fontId="24" fillId="3" borderId="1" xfId="0" applyFont="1" applyFill="1" applyBorder="1" applyAlignment="1" applyProtection="1">
      <alignment horizontal="right"/>
      <protection locked="0"/>
    </xf>
    <xf numFmtId="0" fontId="1" fillId="3" borderId="1" xfId="0" applyFont="1" applyFill="1" applyBorder="1" applyAlignment="1" applyProtection="1">
      <alignment horizontal="right"/>
      <protection locked="0"/>
    </xf>
    <xf numFmtId="0" fontId="3" fillId="4" borderId="5" xfId="0" applyFont="1" applyFill="1" applyBorder="1" applyProtection="1">
      <protection locked="0"/>
    </xf>
    <xf numFmtId="0" fontId="24" fillId="5" borderId="1" xfId="0" applyFont="1" applyFill="1" applyBorder="1" applyProtection="1">
      <protection locked="0"/>
    </xf>
    <xf numFmtId="0" fontId="3" fillId="4" borderId="5" xfId="0" applyFont="1" applyFill="1" applyBorder="1" applyAlignment="1" applyProtection="1">
      <alignment horizontal="center"/>
      <protection locked="0"/>
    </xf>
    <xf numFmtId="0" fontId="24" fillId="3" borderId="2" xfId="0" applyFont="1" applyFill="1" applyBorder="1" applyAlignment="1" applyProtection="1">
      <alignment horizontal="right"/>
      <protection locked="0"/>
    </xf>
    <xf numFmtId="0" fontId="17" fillId="3" borderId="2" xfId="0" applyFont="1" applyFill="1" applyBorder="1" applyAlignment="1" applyProtection="1">
      <alignment horizontal="right"/>
      <protection locked="0"/>
    </xf>
    <xf numFmtId="0" fontId="3" fillId="4" borderId="3" xfId="0" applyFont="1" applyFill="1" applyBorder="1" applyProtection="1">
      <protection locked="0"/>
    </xf>
    <xf numFmtId="0" fontId="5" fillId="0" borderId="1" xfId="0" applyFont="1" applyBorder="1" applyAlignment="1" applyProtection="1">
      <alignment horizontal="left"/>
      <protection locked="0"/>
    </xf>
    <xf numFmtId="0" fontId="24" fillId="3" borderId="7" xfId="0" applyFont="1" applyFill="1" applyBorder="1" applyAlignment="1" applyProtection="1">
      <alignment horizontal="right"/>
      <protection locked="0"/>
    </xf>
    <xf numFmtId="164" fontId="3" fillId="4" borderId="1" xfId="0" applyNumberFormat="1" applyFont="1" applyFill="1" applyBorder="1" applyProtection="1">
      <protection locked="0"/>
    </xf>
    <xf numFmtId="164" fontId="3" fillId="0" borderId="1" xfId="0" applyNumberFormat="1" applyFont="1" applyBorder="1" applyProtection="1">
      <protection locked="0"/>
    </xf>
    <xf numFmtId="0" fontId="24" fillId="3" borderId="3" xfId="0" applyFont="1" applyFill="1" applyBorder="1" applyAlignment="1" applyProtection="1">
      <alignment horizontal="right"/>
      <protection locked="0"/>
    </xf>
    <xf numFmtId="0" fontId="1" fillId="6" borderId="1" xfId="0" applyFont="1" applyFill="1" applyBorder="1" applyAlignment="1" applyProtection="1">
      <alignment horizontal="right" vertical="center"/>
      <protection locked="0"/>
    </xf>
    <xf numFmtId="0" fontId="0" fillId="5" borderId="7" xfId="0"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right"/>
      <protection locked="0"/>
    </xf>
    <xf numFmtId="0" fontId="20" fillId="0" borderId="0" xfId="0" applyFont="1" applyAlignment="1" applyProtection="1">
      <alignment horizontal="center"/>
      <protection locked="0"/>
    </xf>
    <xf numFmtId="0" fontId="0" fillId="0" borderId="0" xfId="0" applyAlignment="1" applyProtection="1">
      <alignment horizontal="center"/>
      <protection locked="0"/>
    </xf>
    <xf numFmtId="0" fontId="7" fillId="0" borderId="1" xfId="0" applyFont="1" applyBorder="1" applyAlignment="1" applyProtection="1">
      <alignment wrapText="1"/>
      <protection locked="0"/>
    </xf>
    <xf numFmtId="0" fontId="7" fillId="0" borderId="1" xfId="0" applyFont="1" applyBorder="1" applyProtection="1">
      <protection locked="0"/>
    </xf>
    <xf numFmtId="0" fontId="18" fillId="0" borderId="1" xfId="0" applyFont="1" applyBorder="1" applyProtection="1">
      <protection locked="0"/>
    </xf>
    <xf numFmtId="0" fontId="19" fillId="0" borderId="8" xfId="0" applyFont="1" applyBorder="1" applyAlignment="1" applyProtection="1">
      <alignment vertical="top" wrapText="1"/>
      <protection locked="0"/>
    </xf>
    <xf numFmtId="0" fontId="19" fillId="0" borderId="1" xfId="0" applyFont="1" applyBorder="1" applyAlignment="1" applyProtection="1">
      <alignment vertical="top" wrapText="1"/>
      <protection locked="0"/>
    </xf>
    <xf numFmtId="0" fontId="21" fillId="0" borderId="1" xfId="0" applyFont="1" applyBorder="1" applyAlignment="1" applyProtection="1">
      <alignment horizontal="left"/>
      <protection locked="0"/>
    </xf>
    <xf numFmtId="0" fontId="20" fillId="0" borderId="1" xfId="0" applyFont="1" applyBorder="1" applyAlignment="1" applyProtection="1">
      <alignment horizontal="right"/>
      <protection locked="0"/>
    </xf>
    <xf numFmtId="0" fontId="29" fillId="0" borderId="1" xfId="0" applyFont="1" applyBorder="1" applyAlignment="1" applyProtection="1">
      <alignment horizontal="left"/>
      <protection locked="0"/>
    </xf>
    <xf numFmtId="0" fontId="0" fillId="0" borderId="1" xfId="0" applyBorder="1" applyAlignment="1" applyProtection="1">
      <alignment horizontal="center"/>
      <protection locked="0"/>
    </xf>
    <xf numFmtId="0" fontId="19" fillId="0" borderId="8" xfId="0" applyFont="1" applyBorder="1" applyAlignment="1" applyProtection="1">
      <alignment wrapText="1"/>
      <protection locked="0"/>
    </xf>
    <xf numFmtId="0" fontId="22" fillId="6" borderId="1" xfId="0" applyFont="1" applyFill="1" applyBorder="1" applyAlignment="1" applyProtection="1">
      <alignment horizontal="center"/>
      <protection locked="0"/>
    </xf>
    <xf numFmtId="0" fontId="22" fillId="6" borderId="10" xfId="0" applyFont="1" applyFill="1" applyBorder="1" applyAlignment="1" applyProtection="1">
      <alignment horizontal="right"/>
      <protection locked="0"/>
    </xf>
    <xf numFmtId="0" fontId="17" fillId="0" borderId="8" xfId="0" applyFont="1" applyBorder="1" applyAlignment="1" applyProtection="1">
      <alignment wrapText="1"/>
      <protection locked="0"/>
    </xf>
    <xf numFmtId="0" fontId="22" fillId="6" borderId="10" xfId="0" applyFont="1" applyFill="1" applyBorder="1" applyAlignment="1" applyProtection="1">
      <alignment horizontal="right" wrapText="1"/>
      <protection locked="0"/>
    </xf>
    <xf numFmtId="170" fontId="3" fillId="3" borderId="1" xfId="0" applyNumberFormat="1" applyFont="1" applyFill="1" applyBorder="1" applyAlignment="1" applyProtection="1">
      <alignment horizontal="center"/>
      <protection locked="0"/>
    </xf>
    <xf numFmtId="170" fontId="3" fillId="6" borderId="1" xfId="0" applyNumberFormat="1" applyFont="1" applyFill="1" applyBorder="1" applyAlignment="1" applyProtection="1">
      <alignment horizontal="center"/>
      <protection locked="0"/>
    </xf>
    <xf numFmtId="170" fontId="3" fillId="3" borderId="14" xfId="0" applyNumberFormat="1" applyFont="1" applyFill="1" applyBorder="1" applyAlignment="1" applyProtection="1">
      <alignment horizontal="center"/>
      <protection locked="0"/>
    </xf>
    <xf numFmtId="0" fontId="5" fillId="0" borderId="1" xfId="0" applyFont="1" applyBorder="1" applyAlignment="1" applyProtection="1">
      <alignment horizontal="center"/>
      <protection locked="0"/>
    </xf>
    <xf numFmtId="164" fontId="19" fillId="0" borderId="1" xfId="0" applyNumberFormat="1" applyFont="1" applyBorder="1" applyAlignment="1" applyProtection="1">
      <alignment wrapText="1"/>
      <protection locked="0"/>
    </xf>
    <xf numFmtId="0" fontId="10" fillId="6" borderId="1" xfId="0" applyFont="1" applyFill="1" applyBorder="1" applyAlignment="1">
      <alignment horizontal="left"/>
    </xf>
    <xf numFmtId="0" fontId="11" fillId="6" borderId="1" xfId="0" applyFont="1" applyFill="1" applyBorder="1" applyAlignment="1">
      <alignment horizontal="left"/>
    </xf>
    <xf numFmtId="0" fontId="10" fillId="6" borderId="1" xfId="0" applyFont="1" applyFill="1" applyBorder="1" applyAlignment="1">
      <alignment horizontal="center"/>
    </xf>
    <xf numFmtId="165" fontId="10" fillId="6" borderId="1" xfId="0" applyNumberFormat="1" applyFont="1" applyFill="1" applyBorder="1" applyAlignment="1">
      <alignment horizontal="center"/>
    </xf>
    <xf numFmtId="0" fontId="10" fillId="6" borderId="1" xfId="0" applyFont="1" applyFill="1" applyBorder="1"/>
    <xf numFmtId="165" fontId="13" fillId="6" borderId="1" xfId="0" applyNumberFormat="1" applyFont="1" applyFill="1" applyBorder="1"/>
    <xf numFmtId="0" fontId="13" fillId="6" borderId="1" xfId="0" applyFont="1" applyFill="1" applyBorder="1"/>
    <xf numFmtId="165" fontId="13" fillId="6" borderId="1" xfId="0" applyNumberFormat="1" applyFont="1" applyFill="1" applyBorder="1" applyAlignment="1">
      <alignment horizontal="center"/>
    </xf>
    <xf numFmtId="169" fontId="13" fillId="3" borderId="1" xfId="0" applyNumberFormat="1" applyFont="1" applyFill="1" applyBorder="1" applyAlignment="1">
      <alignment horizontal="right"/>
    </xf>
    <xf numFmtId="0" fontId="13" fillId="3" borderId="1" xfId="0" applyFont="1" applyFill="1" applyBorder="1"/>
    <xf numFmtId="165" fontId="13" fillId="3" borderId="1" xfId="0" applyNumberFormat="1" applyFont="1" applyFill="1" applyBorder="1"/>
    <xf numFmtId="165" fontId="13" fillId="3" borderId="1" xfId="0" applyNumberFormat="1" applyFont="1" applyFill="1" applyBorder="1" applyAlignment="1">
      <alignment horizontal="center"/>
    </xf>
    <xf numFmtId="167" fontId="13" fillId="0" borderId="1" xfId="0" applyNumberFormat="1" applyFont="1" applyBorder="1"/>
    <xf numFmtId="165" fontId="13" fillId="0" borderId="1" xfId="0" applyNumberFormat="1" applyFont="1" applyBorder="1"/>
    <xf numFmtId="167" fontId="13" fillId="3" borderId="1" xfId="0" applyNumberFormat="1" applyFont="1" applyFill="1" applyBorder="1"/>
    <xf numFmtId="0" fontId="3" fillId="2" borderId="15" xfId="0" applyFont="1" applyFill="1" applyBorder="1" applyAlignment="1">
      <alignment horizontal="center" vertical="center"/>
    </xf>
    <xf numFmtId="49" fontId="20" fillId="7" borderId="1" xfId="0" applyNumberFormat="1" applyFont="1" applyFill="1" applyBorder="1" applyAlignment="1" applyProtection="1">
      <alignment horizontal="right" vertical="center"/>
      <protection locked="0"/>
    </xf>
    <xf numFmtId="0" fontId="1" fillId="3" borderId="1" xfId="0" applyFont="1" applyFill="1" applyBorder="1" applyAlignment="1" applyProtection="1">
      <alignment horizontal="center" vertical="center"/>
      <protection locked="0"/>
    </xf>
    <xf numFmtId="0" fontId="28" fillId="0" borderId="0" xfId="0" applyFont="1"/>
    <xf numFmtId="0" fontId="18" fillId="7" borderId="1" xfId="0" applyFont="1" applyFill="1" applyBorder="1" applyAlignment="1" applyProtection="1">
      <alignment horizontal="left"/>
      <protection locked="0"/>
    </xf>
    <xf numFmtId="0" fontId="28" fillId="7" borderId="1" xfId="0" applyFont="1" applyFill="1" applyBorder="1" applyAlignment="1" applyProtection="1">
      <alignment horizontal="left" wrapText="1"/>
      <protection locked="0"/>
    </xf>
    <xf numFmtId="0" fontId="30" fillId="5" borderId="1" xfId="0" applyFont="1" applyFill="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0" fillId="0" borderId="1" xfId="0" applyBorder="1" applyAlignment="1" applyProtection="1">
      <alignment horizontal="center"/>
      <protection locked="0"/>
    </xf>
    <xf numFmtId="0" fontId="20" fillId="0" borderId="0" xfId="0" applyFont="1" applyAlignment="1" applyProtection="1">
      <alignment horizontal="left"/>
      <protection locked="0"/>
    </xf>
    <xf numFmtId="0" fontId="28" fillId="7"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right"/>
      <protection locked="0"/>
    </xf>
    <xf numFmtId="0" fontId="21" fillId="7" borderId="1" xfId="0" applyFont="1" applyFill="1" applyBorder="1" applyAlignment="1" applyProtection="1">
      <alignment horizontal="left"/>
      <protection locked="0"/>
    </xf>
    <xf numFmtId="0" fontId="22" fillId="6" borderId="1" xfId="0" applyFont="1" applyFill="1" applyBorder="1" applyAlignment="1" applyProtection="1">
      <alignment horizontal="left" wrapText="1"/>
      <protection locked="0"/>
    </xf>
    <xf numFmtId="0" fontId="18" fillId="7" borderId="1" xfId="0" applyFont="1" applyFill="1" applyBorder="1" applyAlignment="1" applyProtection="1">
      <alignment horizontal="left" vertical="center"/>
      <protection locked="0"/>
    </xf>
    <xf numFmtId="0" fontId="18" fillId="7" borderId="1" xfId="0" applyFont="1" applyFill="1" applyBorder="1" applyAlignment="1" applyProtection="1">
      <alignment horizontal="center" vertical="center"/>
      <protection locked="0"/>
    </xf>
    <xf numFmtId="0" fontId="8" fillId="0" borderId="1" xfId="0" applyFont="1" applyBorder="1" applyAlignment="1" applyProtection="1">
      <alignment horizontal="center"/>
      <protection locked="0"/>
    </xf>
    <xf numFmtId="0" fontId="2" fillId="0" borderId="1" xfId="0" applyFont="1" applyBorder="1" applyProtection="1">
      <protection locked="0"/>
    </xf>
    <xf numFmtId="164" fontId="3" fillId="2" borderId="4"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15" xfId="0" applyNumberFormat="1" applyFont="1" applyFill="1" applyBorder="1" applyAlignment="1">
      <alignment horizontal="center" vertical="center"/>
    </xf>
    <xf numFmtId="164" fontId="19" fillId="2" borderId="15"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9" fillId="2" borderId="15" xfId="0" applyFont="1" applyFill="1" applyBorder="1" applyAlignment="1">
      <alignment horizontal="center" vertical="center"/>
    </xf>
    <xf numFmtId="49" fontId="19" fillId="2" borderId="4"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164" fontId="3" fillId="4" borderId="1" xfId="0" applyNumberFormat="1" applyFont="1" applyFill="1" applyBorder="1" applyAlignment="1" applyProtection="1">
      <alignment horizontal="center"/>
      <protection locked="0"/>
    </xf>
  </cellXfs>
  <cellStyles count="2">
    <cellStyle name="Procent" xfId="1" builtinId="5"/>
    <cellStyle name="Standaard" xfId="0" builtinId="0"/>
  </cellStyles>
  <dxfs count="0"/>
  <tableStyles count="0" defaultTableStyle="TableStyleMedium2" defaultPivotStyle="PivotStyleLight16"/>
  <colors>
    <mruColors>
      <color rgb="FFDDD8D1"/>
      <color rgb="FFC6BD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customschemas.google.com/relationships/workbookmetadata" Target="metadata"/><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2.xml"/><Relationship Id="rId19" Type="http://schemas.microsoft.com/office/2017/06/relationships/rdRichValueStructure" Target="richData/rdrichvaluestructure.xml"/><Relationship Id="rId4" Type="http://schemas.openxmlformats.org/officeDocument/2006/relationships/worksheet" Target="worksheets/sheet4.xml"/><Relationship Id="rId14" Type="http://schemas.openxmlformats.org/officeDocument/2006/relationships/styles" Target="styles.xml"/><Relationship Id="rId22"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8"/>
  <sheetViews>
    <sheetView showGridLines="0" tabSelected="1" workbookViewId="0">
      <selection activeCell="B4" sqref="B4:G4"/>
    </sheetView>
  </sheetViews>
  <sheetFormatPr defaultColWidth="0" defaultRowHeight="15" customHeight="1" zeroHeight="1" x14ac:dyDescent="0.2"/>
  <cols>
    <col min="1" max="1" width="9.140625" customWidth="1"/>
    <col min="2" max="2" width="32.85546875" customWidth="1"/>
    <col min="3" max="3" width="18.85546875" customWidth="1"/>
    <col min="4" max="4" width="7.28515625" customWidth="1"/>
    <col min="5" max="5" width="9.140625" customWidth="1"/>
    <col min="6" max="6" width="17" customWidth="1"/>
    <col min="7" max="7" width="9.140625" customWidth="1"/>
    <col min="8" max="8" width="4" customWidth="1"/>
    <col min="9" max="9" width="55.140625" customWidth="1"/>
    <col min="10" max="10" width="9.140625" customWidth="1"/>
    <col min="11" max="16384" width="12.5703125" hidden="1"/>
  </cols>
  <sheetData>
    <row r="1" spans="1:10" s="21" customFormat="1" ht="57" customHeight="1" x14ac:dyDescent="0.2">
      <c r="A1" s="154" t="e" vm="1">
        <v>#VALUE!</v>
      </c>
      <c r="B1" s="154"/>
      <c r="C1" s="154"/>
      <c r="D1" s="154"/>
      <c r="E1" s="154"/>
      <c r="G1" s="39"/>
      <c r="H1" s="39"/>
      <c r="I1" s="153" t="e" vm="2">
        <v>#VALUE!</v>
      </c>
      <c r="J1" s="153"/>
    </row>
    <row r="2" spans="1:10" s="21" customFormat="1" ht="12.75" x14ac:dyDescent="0.2">
      <c r="A2" s="106"/>
      <c r="B2" s="106"/>
      <c r="C2" s="106"/>
      <c r="D2" s="106"/>
      <c r="E2" s="106"/>
      <c r="F2" s="118"/>
      <c r="G2" s="118"/>
      <c r="H2" s="118"/>
      <c r="I2" s="119" t="s">
        <v>0</v>
      </c>
    </row>
    <row r="3" spans="1:10" s="21" customFormat="1" ht="15.75" x14ac:dyDescent="0.25">
      <c r="A3" s="45"/>
      <c r="B3" s="148" t="s">
        <v>149</v>
      </c>
      <c r="C3" s="148"/>
      <c r="D3" s="148"/>
      <c r="E3" s="148"/>
      <c r="F3" s="148"/>
      <c r="G3" s="148"/>
      <c r="I3" s="110"/>
    </row>
    <row r="4" spans="1:10" s="21" customFormat="1" ht="163.9" customHeight="1" x14ac:dyDescent="0.25">
      <c r="A4" s="112"/>
      <c r="B4" s="155" t="s">
        <v>157</v>
      </c>
      <c r="C4" s="155"/>
      <c r="D4" s="155"/>
      <c r="E4" s="155"/>
      <c r="F4" s="155"/>
      <c r="G4" s="155"/>
      <c r="I4" s="151" t="s">
        <v>150</v>
      </c>
      <c r="J4" s="152"/>
    </row>
    <row r="5" spans="1:10" s="21" customFormat="1" ht="15.75" x14ac:dyDescent="0.25">
      <c r="A5" s="112"/>
      <c r="B5" s="117"/>
      <c r="C5" s="117"/>
      <c r="D5" s="117"/>
      <c r="E5" s="117"/>
      <c r="F5" s="117"/>
      <c r="G5" s="117"/>
      <c r="H5" s="114"/>
      <c r="I5" s="111"/>
    </row>
    <row r="6" spans="1:10" s="21" customFormat="1" ht="17.45" customHeight="1" x14ac:dyDescent="0.25">
      <c r="A6" s="112"/>
      <c r="B6" s="148" t="s">
        <v>151</v>
      </c>
      <c r="C6" s="148"/>
      <c r="D6" s="148"/>
      <c r="E6" s="148"/>
      <c r="F6" s="148"/>
      <c r="G6" s="148"/>
      <c r="H6" s="114"/>
      <c r="I6" s="111"/>
    </row>
    <row r="7" spans="1:10" s="21" customFormat="1" ht="39.6" customHeight="1" x14ac:dyDescent="0.25">
      <c r="A7" s="112"/>
      <c r="B7" s="149" t="s">
        <v>152</v>
      </c>
      <c r="C7" s="149"/>
      <c r="D7" s="149"/>
      <c r="E7" s="149"/>
      <c r="F7" s="149"/>
      <c r="G7" s="149"/>
      <c r="H7" s="114"/>
      <c r="I7" s="111"/>
    </row>
    <row r="8" spans="1:10" s="21" customFormat="1" ht="45" customHeight="1" x14ac:dyDescent="0.25">
      <c r="A8" s="112"/>
      <c r="B8" s="145" t="s">
        <v>172</v>
      </c>
      <c r="C8" s="150" t="s">
        <v>173</v>
      </c>
      <c r="D8" s="150"/>
      <c r="E8" s="150"/>
      <c r="F8" s="150"/>
      <c r="G8" s="150"/>
      <c r="H8" s="114"/>
      <c r="I8" s="111"/>
    </row>
    <row r="9" spans="1:10" s="21" customFormat="1" ht="45" customHeight="1" x14ac:dyDescent="0.25">
      <c r="A9" s="112"/>
      <c r="B9" s="145" t="s">
        <v>154</v>
      </c>
      <c r="C9" s="150" t="s">
        <v>156</v>
      </c>
      <c r="D9" s="150"/>
      <c r="E9" s="150"/>
      <c r="F9" s="150"/>
      <c r="G9" s="150"/>
      <c r="H9" s="114"/>
      <c r="I9" s="111"/>
    </row>
    <row r="10" spans="1:10" s="21" customFormat="1" ht="30.6" customHeight="1" x14ac:dyDescent="0.25">
      <c r="A10" s="112"/>
      <c r="B10" s="145" t="s">
        <v>153</v>
      </c>
      <c r="C10" s="150" t="s">
        <v>155</v>
      </c>
      <c r="D10" s="150"/>
      <c r="E10" s="150"/>
      <c r="F10" s="150"/>
      <c r="G10" s="150"/>
      <c r="H10" s="114"/>
      <c r="I10" s="111"/>
    </row>
    <row r="11" spans="1:10" s="21" customFormat="1" ht="15.75" hidden="1" x14ac:dyDescent="0.25">
      <c r="A11" s="112"/>
      <c r="B11" s="116"/>
      <c r="C11" s="115"/>
      <c r="D11" s="117"/>
      <c r="E11" s="117"/>
      <c r="F11" s="117"/>
      <c r="H11" s="114"/>
      <c r="I11" s="111"/>
    </row>
    <row r="12" spans="1:10" s="21" customFormat="1" ht="15.75" hidden="1" x14ac:dyDescent="0.25">
      <c r="A12" s="112"/>
      <c r="B12" s="116"/>
      <c r="C12" s="115"/>
      <c r="D12" s="117"/>
      <c r="E12" s="117"/>
      <c r="F12" s="117"/>
      <c r="H12" s="114"/>
      <c r="I12" s="111"/>
    </row>
    <row r="13" spans="1:10" s="21" customFormat="1" ht="15.75" hidden="1" x14ac:dyDescent="0.25">
      <c r="A13" s="112"/>
      <c r="B13" s="116"/>
      <c r="C13" s="115"/>
      <c r="D13" s="117"/>
      <c r="E13" s="117"/>
      <c r="F13" s="117"/>
      <c r="H13" s="114"/>
      <c r="I13" s="111"/>
    </row>
    <row r="14" spans="1:10" ht="15" customHeight="1" x14ac:dyDescent="0.2"/>
    <row r="15" spans="1:10" ht="15" customHeight="1" x14ac:dyDescent="0.2"/>
    <row r="16" spans="1:10"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sheetData>
  <mergeCells count="10">
    <mergeCell ref="I4:J4"/>
    <mergeCell ref="I1:J1"/>
    <mergeCell ref="A1:E1"/>
    <mergeCell ref="B3:G3"/>
    <mergeCell ref="B4:G4"/>
    <mergeCell ref="B6:G6"/>
    <mergeCell ref="B7:G7"/>
    <mergeCell ref="C9:G9"/>
    <mergeCell ref="C10:G10"/>
    <mergeCell ref="C8:G8"/>
  </mergeCells>
  <pageMargins left="0.7" right="0.7" top="0.75" bottom="0.75" header="0" footer="0"/>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N80"/>
  <sheetViews>
    <sheetView showGridLines="0" zoomScale="93" zoomScaleNormal="93" workbookViewId="0">
      <selection activeCell="D67" sqref="D67"/>
    </sheetView>
  </sheetViews>
  <sheetFormatPr defaultColWidth="0" defaultRowHeight="12.75" x14ac:dyDescent="0.2"/>
  <cols>
    <col min="1" max="1" width="12.5703125" style="45" customWidth="1"/>
    <col min="2" max="2" width="41.85546875" style="39" customWidth="1"/>
    <col min="3" max="3" width="13.7109375" style="21" bestFit="1" customWidth="1"/>
    <col min="4" max="4" width="11.28515625" style="21" customWidth="1"/>
    <col min="5" max="5" width="8.85546875" style="21" bestFit="1" customWidth="1"/>
    <col min="6" max="6" width="12.28515625" style="21" bestFit="1" customWidth="1"/>
    <col min="7" max="7" width="15.140625" style="21" bestFit="1" customWidth="1"/>
    <col min="8" max="8" width="2.5703125" style="21" customWidth="1"/>
    <col min="9" max="9" width="62.7109375" style="47" customWidth="1"/>
    <col min="10" max="10" width="10.85546875" style="21" hidden="1" customWidth="1"/>
    <col min="11" max="326" width="0" style="21" hidden="1" customWidth="1"/>
    <col min="327" max="16383" width="12.5703125" style="21" hidden="1"/>
    <col min="16384" max="16384" width="12.5703125" style="21" hidden="1" customWidth="1"/>
  </cols>
  <sheetData>
    <row r="1" spans="1:10" ht="57" customHeight="1" x14ac:dyDescent="0.2">
      <c r="A1" s="154" t="e" vm="1">
        <v>#VALUE!</v>
      </c>
      <c r="B1" s="154"/>
      <c r="C1" s="154"/>
      <c r="D1" s="154"/>
      <c r="E1" s="154"/>
      <c r="F1" s="154"/>
      <c r="I1" s="107" t="e" vm="2">
        <v>#VALUE!</v>
      </c>
    </row>
    <row r="2" spans="1:10" x14ac:dyDescent="0.2">
      <c r="A2" s="108"/>
      <c r="B2" s="108"/>
      <c r="E2" s="109"/>
      <c r="F2" s="109"/>
      <c r="G2" s="109"/>
      <c r="H2" s="109"/>
      <c r="I2" s="46"/>
    </row>
    <row r="3" spans="1:10" ht="15.75" x14ac:dyDescent="0.25">
      <c r="B3" s="148" t="s">
        <v>2</v>
      </c>
      <c r="C3" s="148"/>
      <c r="D3" s="148"/>
      <c r="E3" s="148"/>
      <c r="F3" s="148"/>
      <c r="G3" s="148"/>
      <c r="I3" s="110"/>
      <c r="J3" s="111"/>
    </row>
    <row r="4" spans="1:10" ht="16.5" thickBot="1" x14ac:dyDescent="0.3">
      <c r="A4" s="112"/>
      <c r="B4" s="157" t="s">
        <v>3</v>
      </c>
      <c r="C4" s="157"/>
      <c r="D4" s="157"/>
      <c r="E4" s="157"/>
      <c r="F4" s="157"/>
      <c r="G4" s="157"/>
      <c r="I4" s="113" t="s">
        <v>0</v>
      </c>
      <c r="J4" s="111"/>
    </row>
    <row r="5" spans="1:10" x14ac:dyDescent="0.2">
      <c r="A5" s="16"/>
      <c r="B5" s="99" t="s">
        <v>4</v>
      </c>
      <c r="C5" s="163"/>
      <c r="D5" s="164"/>
      <c r="E5" s="164"/>
      <c r="F5" s="105"/>
      <c r="G5" s="105"/>
      <c r="I5" s="26" t="s">
        <v>5</v>
      </c>
      <c r="J5" s="19"/>
    </row>
    <row r="6" spans="1:10" x14ac:dyDescent="0.2">
      <c r="A6" s="16"/>
      <c r="B6" s="99"/>
      <c r="C6" s="102"/>
      <c r="D6" s="103"/>
      <c r="E6" s="103"/>
      <c r="F6" s="101"/>
      <c r="G6" s="101"/>
      <c r="I6" s="41"/>
      <c r="J6" s="19"/>
    </row>
    <row r="7" spans="1:10" x14ac:dyDescent="0.2">
      <c r="A7" s="16"/>
      <c r="B7" s="99" t="s">
        <v>6</v>
      </c>
      <c r="C7" s="166"/>
      <c r="D7" s="165"/>
      <c r="E7" s="165"/>
      <c r="F7" s="101"/>
      <c r="G7" s="101"/>
      <c r="I7" s="26" t="s">
        <v>162</v>
      </c>
      <c r="J7" s="19"/>
    </row>
    <row r="8" spans="1:10" x14ac:dyDescent="0.2">
      <c r="A8" s="16"/>
      <c r="B8" s="67" t="s">
        <v>7</v>
      </c>
      <c r="C8" s="165"/>
      <c r="D8" s="165"/>
      <c r="E8" s="165"/>
      <c r="F8" s="101"/>
      <c r="G8" s="101"/>
      <c r="I8" s="26" t="s">
        <v>5</v>
      </c>
      <c r="J8" s="49"/>
    </row>
    <row r="9" spans="1:10" x14ac:dyDescent="0.2">
      <c r="A9" s="16"/>
      <c r="B9" s="99" t="s">
        <v>8</v>
      </c>
      <c r="C9" s="167"/>
      <c r="D9" s="167"/>
      <c r="E9" s="167"/>
      <c r="F9" s="101"/>
      <c r="G9" s="101"/>
      <c r="I9" s="41"/>
      <c r="J9" s="19"/>
    </row>
    <row r="10" spans="1:10" x14ac:dyDescent="0.2">
      <c r="A10" s="16"/>
      <c r="B10" s="99" t="s">
        <v>9</v>
      </c>
      <c r="C10" s="167"/>
      <c r="D10" s="167"/>
      <c r="E10" s="167"/>
      <c r="F10" s="101"/>
      <c r="G10" s="101"/>
      <c r="I10" s="41"/>
      <c r="J10" s="19"/>
    </row>
    <row r="11" spans="1:10" x14ac:dyDescent="0.2">
      <c r="A11" s="16"/>
      <c r="B11" s="99" t="s">
        <v>10</v>
      </c>
      <c r="C11" s="167"/>
      <c r="D11" s="167"/>
      <c r="E11" s="167"/>
      <c r="F11" s="101"/>
      <c r="G11" s="101"/>
      <c r="I11" s="41"/>
      <c r="J11" s="19"/>
    </row>
    <row r="12" spans="1:10" x14ac:dyDescent="0.2">
      <c r="A12" s="16"/>
      <c r="B12" s="99" t="s">
        <v>11</v>
      </c>
      <c r="C12" s="168"/>
      <c r="D12" s="168"/>
      <c r="E12" s="168"/>
      <c r="F12" s="104"/>
      <c r="G12" s="104"/>
      <c r="I12" s="41"/>
      <c r="J12" s="19"/>
    </row>
    <row r="13" spans="1:10" x14ac:dyDescent="0.2">
      <c r="A13" s="16"/>
      <c r="B13" s="99"/>
      <c r="C13" s="102"/>
      <c r="D13" s="103"/>
      <c r="E13" s="103"/>
      <c r="F13" s="101"/>
      <c r="G13" s="101"/>
      <c r="I13" s="41"/>
      <c r="J13" s="19"/>
    </row>
    <row r="14" spans="1:10" x14ac:dyDescent="0.2">
      <c r="A14" s="16"/>
      <c r="B14" s="99" t="s">
        <v>12</v>
      </c>
      <c r="C14" s="169"/>
      <c r="D14" s="170"/>
      <c r="E14" s="170"/>
      <c r="F14" s="101"/>
      <c r="G14" s="101"/>
      <c r="I14" s="26" t="s">
        <v>13</v>
      </c>
      <c r="J14" s="39"/>
    </row>
    <row r="15" spans="1:10" ht="51.75" thickBot="1" x14ac:dyDescent="0.25">
      <c r="A15" s="16"/>
      <c r="B15" s="99" t="s">
        <v>14</v>
      </c>
      <c r="C15" s="165"/>
      <c r="D15" s="165"/>
      <c r="E15" s="165"/>
      <c r="F15" s="100"/>
      <c r="G15" s="100"/>
      <c r="I15" s="26" t="s">
        <v>161</v>
      </c>
      <c r="J15" s="49"/>
    </row>
    <row r="16" spans="1:10" x14ac:dyDescent="0.2">
      <c r="A16" s="16"/>
      <c r="B16" s="19"/>
      <c r="C16" s="19"/>
      <c r="D16" s="35"/>
      <c r="E16" s="19"/>
      <c r="F16" s="69"/>
      <c r="G16" s="35"/>
      <c r="I16" s="41"/>
      <c r="J16" s="19"/>
    </row>
    <row r="17" spans="1:10" ht="15.75" x14ac:dyDescent="0.2">
      <c r="A17" s="16"/>
      <c r="B17" s="159" t="s">
        <v>15</v>
      </c>
      <c r="C17" s="159"/>
      <c r="D17" s="159"/>
      <c r="E17" s="159"/>
      <c r="F17" s="159"/>
      <c r="G17" s="159"/>
      <c r="I17" s="41"/>
      <c r="J17" s="19"/>
    </row>
    <row r="18" spans="1:10" ht="13.5" thickBot="1" x14ac:dyDescent="0.25">
      <c r="A18" s="16"/>
      <c r="B18" s="158" t="s">
        <v>16</v>
      </c>
      <c r="C18" s="158"/>
      <c r="D18" s="158"/>
      <c r="E18" s="158"/>
      <c r="F18" s="158"/>
      <c r="G18" s="158"/>
      <c r="I18" s="41"/>
      <c r="J18" s="19"/>
    </row>
    <row r="19" spans="1:10" x14ac:dyDescent="0.2">
      <c r="A19" s="16"/>
      <c r="B19" s="85" t="s">
        <v>17</v>
      </c>
      <c r="C19" s="15"/>
      <c r="D19" s="98">
        <f>_xlfn.ARABIC(C19)</f>
        <v>0</v>
      </c>
      <c r="E19" s="171"/>
      <c r="F19" s="171"/>
      <c r="G19" s="96"/>
      <c r="H19" s="97"/>
      <c r="I19" s="26" t="s">
        <v>18</v>
      </c>
      <c r="J19" s="19"/>
    </row>
    <row r="20" spans="1:10" ht="13.5" thickBot="1" x14ac:dyDescent="0.25">
      <c r="A20" s="16"/>
      <c r="B20" s="85" t="s">
        <v>19</v>
      </c>
      <c r="C20" s="11"/>
      <c r="D20" s="95">
        <f>_xlfn.ARABIC(C20)</f>
        <v>0</v>
      </c>
      <c r="E20" s="171"/>
      <c r="F20" s="171"/>
      <c r="G20" s="96"/>
      <c r="H20" s="97"/>
      <c r="I20" s="26" t="s">
        <v>20</v>
      </c>
      <c r="J20" s="19"/>
    </row>
    <row r="21" spans="1:10" x14ac:dyDescent="0.2">
      <c r="A21" s="16"/>
      <c r="B21" s="94"/>
      <c r="C21" s="19"/>
      <c r="D21" s="127"/>
      <c r="E21" s="19"/>
      <c r="F21" s="19"/>
      <c r="G21" s="19"/>
      <c r="I21" s="41"/>
      <c r="J21" s="19"/>
    </row>
    <row r="22" spans="1:10" ht="15.75" x14ac:dyDescent="0.2">
      <c r="A22" s="16"/>
      <c r="B22" s="159" t="s">
        <v>21</v>
      </c>
      <c r="C22" s="159"/>
      <c r="D22" s="159"/>
      <c r="E22" s="159"/>
      <c r="F22" s="159"/>
      <c r="G22" s="159"/>
      <c r="I22" s="41"/>
      <c r="J22" s="19"/>
    </row>
    <row r="23" spans="1:10" ht="16.5" customHeight="1" thickBot="1" x14ac:dyDescent="0.25">
      <c r="A23" s="16"/>
      <c r="B23" s="158" t="s">
        <v>22</v>
      </c>
      <c r="C23" s="158"/>
      <c r="D23" s="158"/>
      <c r="E23" s="158"/>
      <c r="F23" s="158"/>
      <c r="G23" s="158"/>
      <c r="I23" s="41"/>
      <c r="J23" s="19"/>
    </row>
    <row r="24" spans="1:10" x14ac:dyDescent="0.2">
      <c r="A24" s="16"/>
      <c r="B24" s="85" t="s">
        <v>23</v>
      </c>
      <c r="C24" s="11"/>
      <c r="D24" s="91">
        <f>_xlfn.ARABIC(C24)</f>
        <v>0</v>
      </c>
      <c r="E24" s="92"/>
      <c r="F24" s="93"/>
      <c r="G24" s="93"/>
      <c r="I24" s="26" t="s">
        <v>24</v>
      </c>
      <c r="J24" s="49"/>
    </row>
    <row r="25" spans="1:10" x14ac:dyDescent="0.2">
      <c r="A25" s="16"/>
      <c r="B25" s="85" t="s">
        <v>25</v>
      </c>
      <c r="C25" s="12"/>
      <c r="D25" s="89"/>
      <c r="E25" s="25"/>
      <c r="F25" s="90"/>
      <c r="G25" s="90"/>
      <c r="I25" s="26" t="s">
        <v>26</v>
      </c>
      <c r="J25" s="49"/>
    </row>
    <row r="26" spans="1:10" x14ac:dyDescent="0.2">
      <c r="A26" s="16"/>
      <c r="B26" s="85" t="s">
        <v>27</v>
      </c>
      <c r="C26" s="13"/>
      <c r="D26" s="86">
        <f>_xlfn.ARABIC(C26)</f>
        <v>0</v>
      </c>
      <c r="E26" s="87"/>
      <c r="F26" s="88"/>
      <c r="G26" s="88"/>
      <c r="I26" s="26" t="s">
        <v>24</v>
      </c>
      <c r="J26" s="49"/>
    </row>
    <row r="27" spans="1:10" ht="13.5" thickBot="1" x14ac:dyDescent="0.25">
      <c r="A27" s="16"/>
      <c r="B27" s="85" t="s">
        <v>28</v>
      </c>
      <c r="C27" s="14"/>
      <c r="D27" s="83"/>
      <c r="E27" s="83"/>
      <c r="F27" s="84"/>
      <c r="G27" s="84"/>
      <c r="I27" s="26" t="s">
        <v>26</v>
      </c>
      <c r="J27" s="49"/>
    </row>
    <row r="28" spans="1:10" x14ac:dyDescent="0.2">
      <c r="A28" s="16"/>
      <c r="B28" s="19"/>
      <c r="C28" s="19"/>
      <c r="D28" s="19"/>
      <c r="E28" s="19"/>
      <c r="F28" s="19"/>
      <c r="G28" s="19"/>
      <c r="I28" s="41"/>
      <c r="J28" s="19"/>
    </row>
    <row r="29" spans="1:10" ht="15.75" x14ac:dyDescent="0.2">
      <c r="A29" s="16"/>
      <c r="B29" s="159" t="s">
        <v>29</v>
      </c>
      <c r="C29" s="159"/>
      <c r="D29" s="159"/>
      <c r="E29" s="159"/>
      <c r="F29" s="159"/>
      <c r="G29" s="159"/>
      <c r="I29" s="41"/>
      <c r="J29" s="80" t="s">
        <v>30</v>
      </c>
    </row>
    <row r="30" spans="1:10" ht="49.5" customHeight="1" x14ac:dyDescent="0.2">
      <c r="A30" s="16"/>
      <c r="B30" s="158" t="s">
        <v>31</v>
      </c>
      <c r="C30" s="158"/>
      <c r="D30" s="158"/>
      <c r="E30" s="158"/>
      <c r="F30" s="158"/>
      <c r="G30" s="158"/>
      <c r="I30" s="41"/>
      <c r="J30" s="19"/>
    </row>
    <row r="31" spans="1:10" x14ac:dyDescent="0.2">
      <c r="A31" s="16"/>
      <c r="B31" s="67" t="s">
        <v>32</v>
      </c>
      <c r="C31" s="81">
        <f>C15</f>
        <v>0</v>
      </c>
      <c r="D31" s="62"/>
      <c r="E31" s="82"/>
      <c r="F31" s="62"/>
      <c r="G31" s="62"/>
      <c r="I31" s="26" t="s">
        <v>170</v>
      </c>
      <c r="J31" s="19"/>
    </row>
    <row r="32" spans="1:10" x14ac:dyDescent="0.2">
      <c r="A32" s="16"/>
      <c r="B32" s="67" t="s">
        <v>33</v>
      </c>
      <c r="C32" s="5"/>
      <c r="D32" s="25"/>
      <c r="E32" s="62"/>
      <c r="F32" s="79"/>
      <c r="G32" s="62"/>
      <c r="I32" s="26" t="s">
        <v>34</v>
      </c>
      <c r="J32" s="19"/>
    </row>
    <row r="33" spans="1:10" x14ac:dyDescent="0.2">
      <c r="A33" s="16"/>
      <c r="B33" s="67"/>
      <c r="C33" s="77"/>
      <c r="D33" s="78" t="s">
        <v>35</v>
      </c>
      <c r="E33" s="25"/>
      <c r="F33" s="42" t="s">
        <v>36</v>
      </c>
      <c r="G33" s="62"/>
      <c r="I33" s="41"/>
      <c r="J33" s="52"/>
    </row>
    <row r="34" spans="1:10" ht="38.25" x14ac:dyDescent="0.2">
      <c r="A34" s="16"/>
      <c r="B34" s="67" t="s">
        <v>37</v>
      </c>
      <c r="C34" s="4"/>
      <c r="D34" s="42">
        <f>IF(OR($C$24="geen",C25="nvt"),0,IF((DAYS360(C25,$C$32)-(C34*360-1))&gt;0,C34,0))</f>
        <v>0</v>
      </c>
      <c r="E34" s="4"/>
      <c r="F34" s="42">
        <f>IF(OR($C$26="geen",C27="nvt"),0,IF((DAYS360(C27,$C$32)-(E34*360-1))&gt;0,E34,0))</f>
        <v>0</v>
      </c>
      <c r="G34" s="62"/>
      <c r="I34" s="26" t="s">
        <v>38</v>
      </c>
      <c r="J34" s="52"/>
    </row>
    <row r="35" spans="1:10" x14ac:dyDescent="0.2">
      <c r="A35" s="16"/>
      <c r="B35" s="64" t="s">
        <v>39</v>
      </c>
      <c r="C35" s="65"/>
      <c r="D35" s="42">
        <f>IF(OR(C25="nvt",D24&gt;D19),"onbevoegd",ROUNDDOWN(($C$5-$C$32)/365,0))</f>
        <v>0</v>
      </c>
      <c r="E35" s="66"/>
      <c r="F35" s="42">
        <f>IF(OR(C27="nvt",D26&gt;D20),"onbevoegd",ROUNDDOWN(($C$5-$C$32)/365,0))</f>
        <v>0</v>
      </c>
      <c r="G35" s="62"/>
      <c r="H35" s="19"/>
      <c r="I35" s="26" t="s">
        <v>40</v>
      </c>
      <c r="J35" s="52"/>
    </row>
    <row r="36" spans="1:10" x14ac:dyDescent="0.2">
      <c r="A36" s="16"/>
      <c r="B36" s="67" t="s">
        <v>41</v>
      </c>
      <c r="C36" s="65"/>
      <c r="D36" s="42">
        <f>IF(D35="onbevoegd","onbevoegd",SUM(D34:D35))</f>
        <v>0</v>
      </c>
      <c r="E36" s="66"/>
      <c r="F36" s="42">
        <f>IF(F35="onbevoegd","onbevoegd",SUM(F34:F35))</f>
        <v>0</v>
      </c>
      <c r="G36" s="62"/>
      <c r="H36" s="19"/>
      <c r="I36" s="33"/>
      <c r="J36" s="52"/>
    </row>
    <row r="37" spans="1:10" x14ac:dyDescent="0.2">
      <c r="A37" s="16"/>
      <c r="B37" s="67" t="s">
        <v>42</v>
      </c>
      <c r="C37" s="65"/>
      <c r="D37" s="42">
        <f>IF(D36="onbevoegd",0,IF(D36&gt;10,10,D36))</f>
        <v>0</v>
      </c>
      <c r="E37" s="66"/>
      <c r="F37" s="42">
        <f>IF(F36="onbevoegd",0,IF(F36&gt;11,10,F36))</f>
        <v>0</v>
      </c>
      <c r="G37" s="62"/>
      <c r="H37" s="19"/>
      <c r="I37" s="26" t="s">
        <v>43</v>
      </c>
      <c r="J37" s="52"/>
    </row>
    <row r="38" spans="1:10" x14ac:dyDescent="0.2">
      <c r="A38" s="16"/>
      <c r="B38" s="68"/>
      <c r="C38" s="68"/>
      <c r="D38" s="69"/>
      <c r="E38" s="34"/>
      <c r="F38" s="69"/>
      <c r="G38" s="49"/>
      <c r="H38" s="19"/>
      <c r="I38" s="33"/>
      <c r="J38" s="52"/>
    </row>
    <row r="39" spans="1:10" ht="15.75" x14ac:dyDescent="0.2">
      <c r="A39" s="16"/>
      <c r="B39" s="159" t="s">
        <v>44</v>
      </c>
      <c r="C39" s="159"/>
      <c r="D39" s="159"/>
      <c r="E39" s="159"/>
      <c r="F39" s="159"/>
      <c r="G39" s="159"/>
      <c r="H39" s="70"/>
      <c r="I39" s="33"/>
      <c r="J39" s="52"/>
    </row>
    <row r="40" spans="1:10" ht="68.25" customHeight="1" x14ac:dyDescent="0.2">
      <c r="A40" s="16"/>
      <c r="B40" s="158" t="s">
        <v>142</v>
      </c>
      <c r="C40" s="158"/>
      <c r="D40" s="158"/>
      <c r="E40" s="158"/>
      <c r="F40" s="158"/>
      <c r="G40" s="158"/>
      <c r="H40" s="71"/>
      <c r="I40" s="33"/>
      <c r="J40" s="52"/>
    </row>
    <row r="41" spans="1:10" s="47" customFormat="1" ht="30" customHeight="1" x14ac:dyDescent="0.2">
      <c r="A41" s="33"/>
      <c r="B41" s="123" t="s">
        <v>45</v>
      </c>
      <c r="C41" s="72" t="s">
        <v>145</v>
      </c>
      <c r="D41" s="73" t="s">
        <v>46</v>
      </c>
      <c r="E41" s="72" t="s">
        <v>47</v>
      </c>
      <c r="F41" s="72" t="s">
        <v>48</v>
      </c>
      <c r="G41" s="72" t="s">
        <v>49</v>
      </c>
      <c r="H41" s="74"/>
      <c r="I41" s="75"/>
      <c r="J41" s="76"/>
    </row>
    <row r="42" spans="1:10" ht="58.15" customHeight="1" x14ac:dyDescent="0.2">
      <c r="A42" s="16"/>
      <c r="B42" s="63" t="s">
        <v>143</v>
      </c>
      <c r="C42" s="146">
        <v>30</v>
      </c>
      <c r="D42" s="144"/>
      <c r="E42" s="61">
        <f>IF(C14="cantor",0,D42*C42/52)</f>
        <v>0</v>
      </c>
      <c r="F42" s="53"/>
      <c r="G42" s="124">
        <f>IF(C24="iii",(4.2*E42)/60,(5.4*E42)/60)</f>
        <v>0</v>
      </c>
      <c r="H42" s="49"/>
      <c r="I42" s="26" t="s">
        <v>159</v>
      </c>
    </row>
    <row r="43" spans="1:10" ht="61.15" customHeight="1" x14ac:dyDescent="0.2">
      <c r="A43" s="16"/>
      <c r="B43" s="63" t="s">
        <v>144</v>
      </c>
      <c r="C43" s="146">
        <v>5</v>
      </c>
      <c r="D43" s="144"/>
      <c r="E43" s="61">
        <f>IF(C11="cantor",0,D43*C43/52)</f>
        <v>0</v>
      </c>
      <c r="F43" s="24"/>
      <c r="G43" s="124">
        <f>IF(C24="iii",(4.2*E43)/60,(5.4*E43)/60)</f>
        <v>0</v>
      </c>
      <c r="H43" s="49"/>
      <c r="I43" s="26" t="s">
        <v>160</v>
      </c>
    </row>
    <row r="44" spans="1:10" ht="75" customHeight="1" x14ac:dyDescent="0.2">
      <c r="A44" s="16"/>
      <c r="B44" s="63" t="s">
        <v>146</v>
      </c>
      <c r="C44" s="146">
        <v>5</v>
      </c>
      <c r="D44" s="144"/>
      <c r="E44" s="61">
        <f>IF(C12="cantor",0,D44*C44/52)</f>
        <v>0</v>
      </c>
      <c r="F44" s="53"/>
      <c r="G44" s="124">
        <f>IF(C24="iii",(4.2*E44)/60,(5.4*E44)/60)</f>
        <v>0</v>
      </c>
      <c r="H44" s="49"/>
      <c r="I44" s="26" t="s">
        <v>147</v>
      </c>
    </row>
    <row r="45" spans="1:10" ht="25.5" x14ac:dyDescent="0.2">
      <c r="A45" s="16"/>
      <c r="B45" s="63" t="s">
        <v>148</v>
      </c>
      <c r="C45" s="146">
        <v>30</v>
      </c>
      <c r="D45" s="144"/>
      <c r="E45" s="61"/>
      <c r="F45" s="24">
        <f>IF(C14="organist",0,D45*C45/52)</f>
        <v>0</v>
      </c>
      <c r="G45" s="124">
        <f>IF(C26="iii",(4.2*F45)/60,(5.4*F45)/60)</f>
        <v>0</v>
      </c>
      <c r="H45" s="49"/>
      <c r="I45" s="26" t="s">
        <v>50</v>
      </c>
    </row>
    <row r="46" spans="1:10" x14ac:dyDescent="0.2">
      <c r="A46" s="16"/>
      <c r="B46" s="63" t="s">
        <v>51</v>
      </c>
      <c r="C46" s="146">
        <v>185</v>
      </c>
      <c r="D46" s="144"/>
      <c r="E46" s="61">
        <f>IF(C14="cantor",0,D46*C46/52)</f>
        <v>0</v>
      </c>
      <c r="F46" s="61"/>
      <c r="G46" s="124">
        <f>IF(C24="iii",(4.2*E46)/60,(5.4*E46)/60)</f>
        <v>0</v>
      </c>
      <c r="H46" s="19"/>
      <c r="I46" s="20"/>
      <c r="J46" s="52"/>
    </row>
    <row r="47" spans="1:10" x14ac:dyDescent="0.2">
      <c r="A47" s="16"/>
      <c r="B47" s="63" t="s">
        <v>52</v>
      </c>
      <c r="C47" s="146">
        <v>40</v>
      </c>
      <c r="D47" s="144"/>
      <c r="E47" s="61">
        <f>IF(C14="cantor",0,D47*C47/52)</f>
        <v>0</v>
      </c>
      <c r="F47" s="53"/>
      <c r="G47" s="124">
        <f>IF(C24="iii",(4.2*E47)/60,(5.4*E47)/60)</f>
        <v>0</v>
      </c>
      <c r="H47" s="19"/>
      <c r="I47" s="20"/>
      <c r="J47" s="52"/>
    </row>
    <row r="48" spans="1:10" x14ac:dyDescent="0.2">
      <c r="A48" s="16"/>
      <c r="B48" s="63"/>
      <c r="C48" s="53"/>
      <c r="D48" s="24"/>
      <c r="E48" s="61"/>
      <c r="F48" s="53"/>
      <c r="G48" s="24"/>
      <c r="H48" s="49"/>
      <c r="I48" s="20"/>
      <c r="J48" s="52"/>
    </row>
    <row r="49" spans="1:10" ht="45" customHeight="1" x14ac:dyDescent="0.2">
      <c r="A49" s="16"/>
      <c r="B49" s="121" t="s">
        <v>53</v>
      </c>
      <c r="C49" s="57"/>
      <c r="D49" s="58"/>
      <c r="E49" s="120" t="s">
        <v>54</v>
      </c>
      <c r="F49" s="120" t="s">
        <v>55</v>
      </c>
      <c r="G49" s="120" t="s">
        <v>56</v>
      </c>
      <c r="H49" s="49"/>
      <c r="I49" s="122" t="s">
        <v>57</v>
      </c>
      <c r="J49" s="52"/>
    </row>
    <row r="50" spans="1:10" x14ac:dyDescent="0.2">
      <c r="A50" s="16"/>
      <c r="B50" s="7" t="s">
        <v>1</v>
      </c>
      <c r="C50" s="62"/>
      <c r="D50" s="62"/>
      <c r="E50" s="10"/>
      <c r="F50" s="10"/>
      <c r="G50" s="124">
        <f>F50+E50</f>
        <v>0</v>
      </c>
      <c r="H50" s="49"/>
      <c r="I50" s="51"/>
      <c r="J50" s="52"/>
    </row>
    <row r="51" spans="1:10" x14ac:dyDescent="0.2">
      <c r="A51" s="16"/>
      <c r="B51" s="7" t="s">
        <v>1</v>
      </c>
      <c r="C51" s="53"/>
      <c r="D51" s="53"/>
      <c r="E51" s="10"/>
      <c r="F51" s="10"/>
      <c r="G51" s="124">
        <f t="shared" ref="G51:G53" si="0">F51+E51</f>
        <v>0</v>
      </c>
      <c r="H51" s="49"/>
      <c r="I51" s="51"/>
      <c r="J51" s="52"/>
    </row>
    <row r="52" spans="1:10" x14ac:dyDescent="0.2">
      <c r="A52" s="16"/>
      <c r="B52" s="7" t="s">
        <v>1</v>
      </c>
      <c r="C52" s="53"/>
      <c r="D52" s="53"/>
      <c r="E52" s="10"/>
      <c r="F52" s="10"/>
      <c r="G52" s="124">
        <f t="shared" si="0"/>
        <v>0</v>
      </c>
      <c r="H52" s="49"/>
      <c r="I52" s="51"/>
      <c r="J52" s="52"/>
    </row>
    <row r="53" spans="1:10" x14ac:dyDescent="0.2">
      <c r="A53" s="16"/>
      <c r="B53" s="7" t="s">
        <v>1</v>
      </c>
      <c r="C53" s="53"/>
      <c r="D53" s="53"/>
      <c r="E53" s="10"/>
      <c r="F53" s="10"/>
      <c r="G53" s="124">
        <f t="shared" si="0"/>
        <v>0</v>
      </c>
      <c r="H53" s="50"/>
      <c r="I53" s="51"/>
      <c r="J53" s="52"/>
    </row>
    <row r="54" spans="1:10" ht="42" customHeight="1" x14ac:dyDescent="0.2">
      <c r="A54" s="16"/>
      <c r="B54" s="121" t="s">
        <v>58</v>
      </c>
      <c r="C54" s="57"/>
      <c r="D54" s="58"/>
      <c r="E54" s="59"/>
      <c r="F54" s="57"/>
      <c r="G54" s="125"/>
      <c r="H54" s="60"/>
      <c r="I54" s="122" t="s">
        <v>59</v>
      </c>
      <c r="J54" s="52"/>
    </row>
    <row r="55" spans="1:10" x14ac:dyDescent="0.2">
      <c r="A55" s="16"/>
      <c r="B55" s="7" t="s">
        <v>1</v>
      </c>
      <c r="C55" s="53"/>
      <c r="D55" s="53"/>
      <c r="E55" s="9"/>
      <c r="F55" s="9"/>
      <c r="G55" s="124">
        <f>(F55+E55)/52</f>
        <v>0</v>
      </c>
      <c r="H55" s="50"/>
      <c r="I55" s="51"/>
      <c r="J55" s="52"/>
    </row>
    <row r="56" spans="1:10" x14ac:dyDescent="0.2">
      <c r="A56" s="16"/>
      <c r="B56" s="7" t="s">
        <v>1</v>
      </c>
      <c r="C56" s="54"/>
      <c r="D56" s="53"/>
      <c r="E56" s="9"/>
      <c r="F56" s="9"/>
      <c r="G56" s="124">
        <f t="shared" ref="G56:G57" si="1">(F56+E56)/52</f>
        <v>0</v>
      </c>
      <c r="H56" s="49"/>
      <c r="I56" s="51"/>
      <c r="J56" s="52"/>
    </row>
    <row r="57" spans="1:10" x14ac:dyDescent="0.2">
      <c r="A57" s="16"/>
      <c r="B57" s="8" t="s">
        <v>1</v>
      </c>
      <c r="C57" s="55"/>
      <c r="D57" s="56"/>
      <c r="E57" s="9"/>
      <c r="F57" s="9"/>
      <c r="G57" s="126">
        <f t="shared" si="1"/>
        <v>0</v>
      </c>
      <c r="H57" s="49"/>
      <c r="I57" s="51"/>
      <c r="J57" s="52"/>
    </row>
    <row r="58" spans="1:10" x14ac:dyDescent="0.2">
      <c r="A58" s="16"/>
      <c r="B58" s="19"/>
      <c r="C58" s="19"/>
      <c r="D58" s="48"/>
      <c r="E58" s="19"/>
      <c r="F58" s="161"/>
      <c r="G58" s="162"/>
      <c r="H58" s="19"/>
      <c r="I58" s="33"/>
      <c r="J58" s="19"/>
    </row>
    <row r="59" spans="1:10" ht="15.75" x14ac:dyDescent="0.2">
      <c r="A59" s="16"/>
      <c r="B59" s="160" t="s">
        <v>60</v>
      </c>
      <c r="C59" s="160"/>
      <c r="D59" s="160"/>
      <c r="E59" s="160"/>
      <c r="F59" s="160"/>
      <c r="G59" s="160"/>
      <c r="H59" s="34"/>
      <c r="I59" s="20"/>
      <c r="J59" s="19"/>
    </row>
    <row r="60" spans="1:10" x14ac:dyDescent="0.2">
      <c r="A60" s="16"/>
      <c r="B60" s="158" t="s">
        <v>61</v>
      </c>
      <c r="C60" s="158"/>
      <c r="D60" s="158"/>
      <c r="E60" s="158"/>
      <c r="F60" s="158"/>
      <c r="G60" s="158"/>
      <c r="H60" s="19"/>
      <c r="I60" s="6" t="s">
        <v>62</v>
      </c>
      <c r="J60" s="19"/>
    </row>
    <row r="61" spans="1:10" x14ac:dyDescent="0.2">
      <c r="A61" s="16"/>
      <c r="B61" s="17"/>
      <c r="C61" s="17"/>
      <c r="D61" s="18" t="s">
        <v>35</v>
      </c>
      <c r="E61" s="18"/>
      <c r="F61" s="18" t="s">
        <v>36</v>
      </c>
      <c r="G61" s="18"/>
      <c r="H61" s="19"/>
      <c r="I61" s="20"/>
      <c r="J61" s="19"/>
    </row>
    <row r="62" spans="1:10" x14ac:dyDescent="0.2">
      <c r="A62" s="16"/>
      <c r="B62" s="22" t="s">
        <v>63</v>
      </c>
      <c r="C62" s="23"/>
      <c r="D62" s="24">
        <f>IF($C$24=$C$19,$C$19,IF($C$24&lt;$C$19,$C$19,IF(AND($C$24&gt;$C$19,$F$67&gt;2),IF($C$24="III",$C$19,$C$24),$C$19)))</f>
        <v>0</v>
      </c>
      <c r="E62" s="25"/>
      <c r="F62" s="24">
        <f>IF($C$26=$C$20,$C$20,IF($C$26&lt;$C$20,$C$20,IF(AND($C$26&gt;$C$20,$I$67&gt;2),IF($C$26="III",$C$20,$C$26),$C$20)))</f>
        <v>0</v>
      </c>
      <c r="G62" s="25"/>
      <c r="H62" s="19"/>
      <c r="I62" s="26" t="s">
        <v>64</v>
      </c>
      <c r="J62" s="19"/>
    </row>
    <row r="63" spans="1:10" x14ac:dyDescent="0.2">
      <c r="A63" s="16"/>
      <c r="B63" s="27" t="s">
        <v>65</v>
      </c>
      <c r="C63" s="23"/>
      <c r="D63" s="24">
        <f>D37</f>
        <v>0</v>
      </c>
      <c r="E63" s="25"/>
      <c r="F63" s="24">
        <f>F37</f>
        <v>0</v>
      </c>
      <c r="G63" s="25"/>
      <c r="H63" s="19"/>
      <c r="I63" s="26" t="s">
        <v>66</v>
      </c>
      <c r="J63" s="19"/>
    </row>
    <row r="64" spans="1:10" x14ac:dyDescent="0.2">
      <c r="A64" s="16"/>
      <c r="B64" s="27" t="s">
        <v>67</v>
      </c>
      <c r="C64" s="23"/>
      <c r="D64" s="24" t="str">
        <f>CONCATENATE(D62,".",D63)</f>
        <v>0.0</v>
      </c>
      <c r="E64" s="25"/>
      <c r="F64" s="24" t="str">
        <f>CONCATENATE(F62,".",F63)</f>
        <v>0.0</v>
      </c>
      <c r="G64" s="25"/>
      <c r="H64" s="19"/>
      <c r="I64" s="20"/>
      <c r="J64" s="19"/>
    </row>
    <row r="65" spans="1:10" x14ac:dyDescent="0.2">
      <c r="A65" s="16"/>
      <c r="B65" s="28"/>
      <c r="C65" s="23"/>
      <c r="D65" s="29"/>
      <c r="E65" s="30"/>
      <c r="F65" s="23"/>
      <c r="G65" s="25"/>
      <c r="H65" s="19"/>
      <c r="I65" s="20"/>
      <c r="J65" s="19"/>
    </row>
    <row r="66" spans="1:10" x14ac:dyDescent="0.2">
      <c r="A66" s="16"/>
      <c r="B66" s="31" t="s">
        <v>68</v>
      </c>
      <c r="C66" s="23"/>
      <c r="D66" s="32" t="e">
        <f>VLOOKUP(D64,Salaristabellen!A7:H44,8,FALSE)</f>
        <v>#N/A</v>
      </c>
      <c r="E66" s="25"/>
      <c r="F66" s="32" t="e">
        <f>VLOOKUP(F64,Salaristabellen!A7:H44,8,FALSE)</f>
        <v>#N/A</v>
      </c>
      <c r="G66" s="25"/>
      <c r="H66" s="19"/>
      <c r="I66" s="20"/>
      <c r="J66" s="19"/>
    </row>
    <row r="67" spans="1:10" x14ac:dyDescent="0.2">
      <c r="A67" s="16"/>
      <c r="B67" s="31" t="s">
        <v>69</v>
      </c>
      <c r="C67" s="23"/>
      <c r="D67" s="32" t="e">
        <f>VLOOKUP(D64,Salaristabellen!A7:H44,2,FALSE)*12/(52*36)</f>
        <v>#N/A</v>
      </c>
      <c r="E67" s="25"/>
      <c r="F67" s="32" t="e">
        <f>VLOOKUP(F64,Salaristabellen!A7:H44,2)*12/(52*36)</f>
        <v>#N/A</v>
      </c>
      <c r="G67" s="25"/>
      <c r="H67" s="19"/>
      <c r="I67" s="33"/>
      <c r="J67" s="19"/>
    </row>
    <row r="68" spans="1:10" x14ac:dyDescent="0.2">
      <c r="A68" s="16"/>
      <c r="B68" s="19"/>
      <c r="C68" s="34"/>
      <c r="D68" s="97"/>
      <c r="E68" s="19"/>
      <c r="F68" s="19"/>
      <c r="G68" s="19"/>
      <c r="H68" s="19"/>
      <c r="I68" s="128"/>
      <c r="J68" s="19"/>
    </row>
    <row r="69" spans="1:10" ht="15.75" x14ac:dyDescent="0.2">
      <c r="A69" s="16"/>
      <c r="B69" s="160" t="s">
        <v>70</v>
      </c>
      <c r="C69" s="160"/>
      <c r="D69" s="160"/>
      <c r="E69" s="160"/>
      <c r="F69" s="160"/>
      <c r="G69" s="160"/>
      <c r="H69" s="34"/>
      <c r="I69" s="20"/>
      <c r="J69" s="19"/>
    </row>
    <row r="70" spans="1:10" s="39" customFormat="1" ht="25.5" x14ac:dyDescent="0.2">
      <c r="A70" s="35"/>
      <c r="B70" s="23" t="s">
        <v>35</v>
      </c>
      <c r="C70" s="36"/>
      <c r="D70" s="25"/>
      <c r="E70" s="32"/>
      <c r="F70" s="37" t="s">
        <v>71</v>
      </c>
      <c r="G70" s="38" t="e">
        <f>(SUM(E42:E47)*D66)+(SUM(E50:E53)*D67)+(SUM(E55:E57)/52*D67)</f>
        <v>#N/A</v>
      </c>
      <c r="H70" s="19"/>
      <c r="I70" s="26" t="s">
        <v>72</v>
      </c>
      <c r="J70" s="19"/>
    </row>
    <row r="71" spans="1:10" s="39" customFormat="1" ht="25.5" x14ac:dyDescent="0.2">
      <c r="A71" s="35"/>
      <c r="B71" s="23" t="s">
        <v>73</v>
      </c>
      <c r="C71" s="36"/>
      <c r="D71" s="25"/>
      <c r="E71" s="32"/>
      <c r="F71" s="37" t="s">
        <v>71</v>
      </c>
      <c r="G71" s="38" t="e">
        <f>(SUM(F42:F47)*F66)+(SUM(F50:F53)*F67)+(SUM(F55:F57)/52*F67)</f>
        <v>#N/A</v>
      </c>
      <c r="H71" s="19"/>
      <c r="I71" s="26" t="s">
        <v>72</v>
      </c>
      <c r="J71" s="19"/>
    </row>
    <row r="72" spans="1:10" s="39" customFormat="1" x14ac:dyDescent="0.2">
      <c r="A72" s="35"/>
      <c r="B72" s="156" t="s">
        <v>74</v>
      </c>
      <c r="C72" s="156"/>
      <c r="D72" s="156"/>
      <c r="E72" s="156"/>
      <c r="F72" s="156"/>
      <c r="G72" s="40" t="e">
        <f>SUM(G70:G71)</f>
        <v>#N/A</v>
      </c>
      <c r="H72" s="19"/>
      <c r="I72" s="41"/>
      <c r="J72" s="19"/>
    </row>
    <row r="73" spans="1:10" s="39" customFormat="1" x14ac:dyDescent="0.2">
      <c r="A73" s="35"/>
      <c r="B73" s="23"/>
      <c r="C73" s="42"/>
      <c r="D73" s="25"/>
      <c r="E73" s="42"/>
      <c r="F73" s="25"/>
      <c r="G73" s="43"/>
      <c r="H73" s="19"/>
      <c r="I73" s="41"/>
      <c r="J73" s="19"/>
    </row>
    <row r="74" spans="1:10" s="39" customFormat="1" x14ac:dyDescent="0.2">
      <c r="A74" s="35"/>
      <c r="B74" s="156" t="s">
        <v>75</v>
      </c>
      <c r="C74" s="156"/>
      <c r="D74" s="156"/>
      <c r="E74" s="156"/>
      <c r="F74" s="156"/>
      <c r="G74" s="38" t="e">
        <f>G72*52/12</f>
        <v>#N/A</v>
      </c>
      <c r="H74" s="19"/>
      <c r="I74" s="41"/>
      <c r="J74" s="19"/>
    </row>
    <row r="75" spans="1:10" s="39" customFormat="1" x14ac:dyDescent="0.2">
      <c r="A75" s="35"/>
      <c r="B75" s="156" t="s">
        <v>76</v>
      </c>
      <c r="C75" s="156"/>
      <c r="D75" s="156"/>
      <c r="E75" s="156"/>
      <c r="F75" s="156"/>
      <c r="G75" s="38" t="e">
        <f>G72*52</f>
        <v>#N/A</v>
      </c>
      <c r="H75" s="19"/>
      <c r="I75" s="41"/>
      <c r="J75" s="19"/>
    </row>
    <row r="76" spans="1:10" s="39" customFormat="1" x14ac:dyDescent="0.2">
      <c r="A76" s="35"/>
      <c r="B76" s="156" t="s">
        <v>77</v>
      </c>
      <c r="C76" s="156"/>
      <c r="D76" s="156"/>
      <c r="E76" s="156"/>
      <c r="F76" s="156"/>
      <c r="G76" s="44">
        <f>SUM(G42:G48,G50:G53,G55:G57)/36</f>
        <v>0</v>
      </c>
      <c r="H76" s="19"/>
      <c r="I76" s="41"/>
      <c r="J76" s="19"/>
    </row>
    <row r="77" spans="1:10" s="39" customFormat="1" x14ac:dyDescent="0.2">
      <c r="A77" s="16"/>
      <c r="B77" s="19"/>
      <c r="C77" s="19"/>
      <c r="D77" s="19"/>
      <c r="E77" s="19"/>
      <c r="F77" s="19"/>
      <c r="G77" s="19"/>
      <c r="H77" s="19"/>
      <c r="I77" s="41"/>
      <c r="J77" s="19"/>
    </row>
    <row r="78" spans="1:10" x14ac:dyDescent="0.2">
      <c r="I78" s="46"/>
    </row>
    <row r="79" spans="1:10" x14ac:dyDescent="0.2">
      <c r="I79" s="46"/>
    </row>
    <row r="80" spans="1:10" x14ac:dyDescent="0.2">
      <c r="I80" s="46"/>
    </row>
  </sheetData>
  <mergeCells count="30">
    <mergeCell ref="A1:F1"/>
    <mergeCell ref="B3:G3"/>
    <mergeCell ref="B17:G17"/>
    <mergeCell ref="B18:G18"/>
    <mergeCell ref="B72:F72"/>
    <mergeCell ref="C12:E12"/>
    <mergeCell ref="C14:E14"/>
    <mergeCell ref="C15:E15"/>
    <mergeCell ref="B59:G59"/>
    <mergeCell ref="B60:G60"/>
    <mergeCell ref="B40:G40"/>
    <mergeCell ref="B39:G39"/>
    <mergeCell ref="E19:F19"/>
    <mergeCell ref="E20:F20"/>
    <mergeCell ref="B74:F74"/>
    <mergeCell ref="B75:F75"/>
    <mergeCell ref="B76:F76"/>
    <mergeCell ref="B4:G4"/>
    <mergeCell ref="B30:G30"/>
    <mergeCell ref="B29:G29"/>
    <mergeCell ref="B23:G23"/>
    <mergeCell ref="B22:G22"/>
    <mergeCell ref="B69:G69"/>
    <mergeCell ref="F58:G58"/>
    <mergeCell ref="C5:E5"/>
    <mergeCell ref="C8:E8"/>
    <mergeCell ref="C7:E7"/>
    <mergeCell ref="C9:E9"/>
    <mergeCell ref="C10:E10"/>
    <mergeCell ref="C11:E11"/>
  </mergeCells>
  <pageMargins left="0.7" right="0.7" top="0.75" bottom="0.75" header="0.3" footer="0.3"/>
  <pageSetup paperSize="9" scale="4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48CF41-73A7-43D7-8E1B-57D32C27054A}">
          <x14:formula1>
            <xm:f>Facilitair!$B$1:$E$1</xm:f>
          </x14:formula1>
          <xm:sqref>C19 C20 C24 C26</xm:sqref>
        </x14:dataValidation>
        <x14:dataValidation type="list" allowBlank="1" showInputMessage="1" showErrorMessage="1" xr:uid="{76EC266F-B9DA-4744-BCEB-FD6E17CE319D}">
          <x14:formula1>
            <xm:f>Facilitair!$B$2:$D$2</xm:f>
          </x14:formula1>
          <xm:sqref>C14:E14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9FB9-C068-474A-A509-9D0F9E50F5A8}">
  <sheetPr>
    <pageSetUpPr fitToPage="1"/>
  </sheetPr>
  <dimension ref="A1:LN80"/>
  <sheetViews>
    <sheetView showGridLines="0" zoomScale="93" zoomScaleNormal="93" workbookViewId="0">
      <selection activeCell="B4" sqref="B4:G4"/>
    </sheetView>
  </sheetViews>
  <sheetFormatPr defaultColWidth="0" defaultRowHeight="12.75" x14ac:dyDescent="0.2"/>
  <cols>
    <col min="1" max="1" width="12.5703125" style="45" customWidth="1"/>
    <col min="2" max="2" width="41.85546875" style="39" customWidth="1"/>
    <col min="3" max="3" width="13.7109375" style="21" bestFit="1" customWidth="1"/>
    <col min="4" max="4" width="11.28515625" style="21" customWidth="1"/>
    <col min="5" max="5" width="8.85546875" style="21" bestFit="1" customWidth="1"/>
    <col min="6" max="6" width="12.28515625" style="21" bestFit="1" customWidth="1"/>
    <col min="7" max="7" width="15.140625" style="21" bestFit="1" customWidth="1"/>
    <col min="8" max="8" width="2.5703125" style="21" customWidth="1"/>
    <col min="9" max="9" width="62.7109375" style="47" customWidth="1"/>
    <col min="10" max="10" width="10.85546875" style="21" hidden="1" customWidth="1"/>
    <col min="11" max="326" width="0" style="21" hidden="1" customWidth="1"/>
    <col min="327" max="16383" width="12.5703125" style="21" hidden="1"/>
    <col min="16384" max="16384" width="12.5703125" style="21" hidden="1" customWidth="1"/>
  </cols>
  <sheetData>
    <row r="1" spans="1:10" ht="57" customHeight="1" x14ac:dyDescent="0.2">
      <c r="A1" s="154" t="e" vm="1">
        <v>#VALUE!</v>
      </c>
      <c r="B1" s="154"/>
      <c r="C1" s="154"/>
      <c r="D1" s="154"/>
      <c r="E1" s="154"/>
      <c r="F1" s="154"/>
      <c r="I1" s="107" t="e" vm="2">
        <v>#VALUE!</v>
      </c>
    </row>
    <row r="2" spans="1:10" x14ac:dyDescent="0.2">
      <c r="A2" s="108"/>
      <c r="B2" s="108"/>
      <c r="E2" s="109"/>
      <c r="F2" s="109"/>
      <c r="G2" s="109"/>
      <c r="H2" s="109"/>
      <c r="I2" s="46"/>
    </row>
    <row r="3" spans="1:10" ht="15.75" x14ac:dyDescent="0.25">
      <c r="B3" s="148" t="s">
        <v>174</v>
      </c>
      <c r="C3" s="148"/>
      <c r="D3" s="148"/>
      <c r="E3" s="148"/>
      <c r="F3" s="148"/>
      <c r="G3" s="148"/>
      <c r="I3" s="110"/>
      <c r="J3" s="111"/>
    </row>
    <row r="4" spans="1:10" ht="16.5" thickBot="1" x14ac:dyDescent="0.3">
      <c r="A4" s="112"/>
      <c r="B4" s="157" t="s">
        <v>3</v>
      </c>
      <c r="C4" s="157"/>
      <c r="D4" s="157"/>
      <c r="E4" s="157"/>
      <c r="F4" s="157"/>
      <c r="G4" s="157"/>
      <c r="I4" s="113" t="s">
        <v>0</v>
      </c>
      <c r="J4" s="111"/>
    </row>
    <row r="5" spans="1:10" x14ac:dyDescent="0.2">
      <c r="A5" s="16"/>
      <c r="B5" s="99" t="s">
        <v>4</v>
      </c>
      <c r="C5" s="163"/>
      <c r="D5" s="164"/>
      <c r="E5" s="164"/>
      <c r="F5" s="105"/>
      <c r="G5" s="105"/>
      <c r="I5" s="26" t="s">
        <v>5</v>
      </c>
      <c r="J5" s="19"/>
    </row>
    <row r="6" spans="1:10" x14ac:dyDescent="0.2">
      <c r="A6" s="16"/>
      <c r="B6" s="99"/>
      <c r="C6" s="102"/>
      <c r="D6" s="103"/>
      <c r="E6" s="103"/>
      <c r="F6" s="101"/>
      <c r="G6" s="101"/>
      <c r="I6" s="41"/>
      <c r="J6" s="19"/>
    </row>
    <row r="7" spans="1:10" x14ac:dyDescent="0.2">
      <c r="A7" s="16"/>
      <c r="B7" s="99" t="s">
        <v>6</v>
      </c>
      <c r="C7" s="166"/>
      <c r="D7" s="165"/>
      <c r="E7" s="165"/>
      <c r="F7" s="101"/>
      <c r="G7" s="101"/>
      <c r="I7" s="26" t="s">
        <v>162</v>
      </c>
      <c r="J7" s="19"/>
    </row>
    <row r="8" spans="1:10" x14ac:dyDescent="0.2">
      <c r="A8" s="16"/>
      <c r="B8" s="67" t="s">
        <v>7</v>
      </c>
      <c r="C8" s="165"/>
      <c r="D8" s="165"/>
      <c r="E8" s="165"/>
      <c r="F8" s="101"/>
      <c r="G8" s="101"/>
      <c r="I8" s="26" t="s">
        <v>5</v>
      </c>
      <c r="J8" s="49"/>
    </row>
    <row r="9" spans="1:10" x14ac:dyDescent="0.2">
      <c r="A9" s="16"/>
      <c r="B9" s="99" t="s">
        <v>8</v>
      </c>
      <c r="C9" s="167"/>
      <c r="D9" s="167"/>
      <c r="E9" s="167"/>
      <c r="F9" s="101"/>
      <c r="G9" s="101"/>
      <c r="I9" s="41"/>
      <c r="J9" s="19"/>
    </row>
    <row r="10" spans="1:10" x14ac:dyDescent="0.2">
      <c r="A10" s="16"/>
      <c r="B10" s="99" t="s">
        <v>9</v>
      </c>
      <c r="C10" s="167"/>
      <c r="D10" s="167"/>
      <c r="E10" s="167"/>
      <c r="F10" s="101"/>
      <c r="G10" s="101"/>
      <c r="I10" s="41"/>
      <c r="J10" s="19"/>
    </row>
    <row r="11" spans="1:10" x14ac:dyDescent="0.2">
      <c r="A11" s="16"/>
      <c r="B11" s="99" t="s">
        <v>10</v>
      </c>
      <c r="C11" s="167"/>
      <c r="D11" s="167"/>
      <c r="E11" s="167"/>
      <c r="F11" s="101"/>
      <c r="G11" s="101"/>
      <c r="I11" s="41"/>
      <c r="J11" s="19"/>
    </row>
    <row r="12" spans="1:10" x14ac:dyDescent="0.2">
      <c r="A12" s="16"/>
      <c r="B12" s="99" t="s">
        <v>11</v>
      </c>
      <c r="C12" s="168"/>
      <c r="D12" s="168"/>
      <c r="E12" s="168"/>
      <c r="F12" s="104"/>
      <c r="G12" s="104"/>
      <c r="I12" s="41"/>
      <c r="J12" s="19"/>
    </row>
    <row r="13" spans="1:10" x14ac:dyDescent="0.2">
      <c r="A13" s="16"/>
      <c r="B13" s="99"/>
      <c r="C13" s="102"/>
      <c r="D13" s="103"/>
      <c r="E13" s="103"/>
      <c r="F13" s="101"/>
      <c r="G13" s="101"/>
      <c r="I13" s="41"/>
      <c r="J13" s="19"/>
    </row>
    <row r="14" spans="1:10" x14ac:dyDescent="0.2">
      <c r="A14" s="16"/>
      <c r="B14" s="99" t="s">
        <v>12</v>
      </c>
      <c r="C14" s="169"/>
      <c r="D14" s="170"/>
      <c r="E14" s="170"/>
      <c r="F14" s="101"/>
      <c r="G14" s="101"/>
      <c r="I14" s="26" t="s">
        <v>13</v>
      </c>
      <c r="J14" s="39"/>
    </row>
    <row r="15" spans="1:10" ht="51.75" thickBot="1" x14ac:dyDescent="0.25">
      <c r="A15" s="16"/>
      <c r="B15" s="99" t="s">
        <v>14</v>
      </c>
      <c r="C15" s="165"/>
      <c r="D15" s="165"/>
      <c r="E15" s="165"/>
      <c r="F15" s="100"/>
      <c r="G15" s="100"/>
      <c r="I15" s="26" t="s">
        <v>161</v>
      </c>
      <c r="J15" s="49"/>
    </row>
    <row r="16" spans="1:10" x14ac:dyDescent="0.2">
      <c r="A16" s="16"/>
      <c r="B16" s="19"/>
      <c r="C16" s="19"/>
      <c r="D16" s="35"/>
      <c r="E16" s="19"/>
      <c r="F16" s="69"/>
      <c r="G16" s="35"/>
      <c r="I16" s="41"/>
      <c r="J16" s="19"/>
    </row>
    <row r="17" spans="1:10" ht="15.75" x14ac:dyDescent="0.2">
      <c r="A17" s="16"/>
      <c r="B17" s="159" t="s">
        <v>15</v>
      </c>
      <c r="C17" s="159"/>
      <c r="D17" s="159"/>
      <c r="E17" s="159"/>
      <c r="F17" s="159"/>
      <c r="G17" s="159"/>
      <c r="I17" s="41"/>
      <c r="J17" s="19"/>
    </row>
    <row r="18" spans="1:10" ht="13.5" thickBot="1" x14ac:dyDescent="0.25">
      <c r="A18" s="16"/>
      <c r="B18" s="158" t="s">
        <v>16</v>
      </c>
      <c r="C18" s="158"/>
      <c r="D18" s="158"/>
      <c r="E18" s="158"/>
      <c r="F18" s="158"/>
      <c r="G18" s="158"/>
      <c r="I18" s="41"/>
      <c r="J18" s="19"/>
    </row>
    <row r="19" spans="1:10" x14ac:dyDescent="0.2">
      <c r="A19" s="16"/>
      <c r="B19" s="85" t="s">
        <v>17</v>
      </c>
      <c r="C19" s="15"/>
      <c r="D19" s="98">
        <f>_xlfn.ARABIC(C19)</f>
        <v>0</v>
      </c>
      <c r="E19" s="171"/>
      <c r="F19" s="171"/>
      <c r="G19" s="96"/>
      <c r="H19" s="97"/>
      <c r="I19" s="26" t="s">
        <v>18</v>
      </c>
      <c r="J19" s="19"/>
    </row>
    <row r="20" spans="1:10" ht="13.5" thickBot="1" x14ac:dyDescent="0.25">
      <c r="A20" s="16"/>
      <c r="B20" s="85" t="s">
        <v>19</v>
      </c>
      <c r="C20" s="11"/>
      <c r="D20" s="95">
        <f>_xlfn.ARABIC(C20)</f>
        <v>0</v>
      </c>
      <c r="E20" s="171"/>
      <c r="F20" s="171"/>
      <c r="G20" s="96"/>
      <c r="H20" s="97"/>
      <c r="I20" s="26" t="s">
        <v>20</v>
      </c>
      <c r="J20" s="19"/>
    </row>
    <row r="21" spans="1:10" x14ac:dyDescent="0.2">
      <c r="A21" s="16"/>
      <c r="B21" s="94"/>
      <c r="C21" s="19"/>
      <c r="D21" s="127"/>
      <c r="E21" s="19"/>
      <c r="F21" s="19"/>
      <c r="G21" s="19"/>
      <c r="I21" s="41"/>
      <c r="J21" s="19"/>
    </row>
    <row r="22" spans="1:10" ht="15.75" x14ac:dyDescent="0.2">
      <c r="A22" s="16"/>
      <c r="B22" s="159" t="s">
        <v>21</v>
      </c>
      <c r="C22" s="159"/>
      <c r="D22" s="159"/>
      <c r="E22" s="159"/>
      <c r="F22" s="159"/>
      <c r="G22" s="159"/>
      <c r="I22" s="41"/>
      <c r="J22" s="19"/>
    </row>
    <row r="23" spans="1:10" ht="16.5" customHeight="1" thickBot="1" x14ac:dyDescent="0.25">
      <c r="A23" s="16"/>
      <c r="B23" s="158" t="s">
        <v>22</v>
      </c>
      <c r="C23" s="158"/>
      <c r="D23" s="158"/>
      <c r="E23" s="158"/>
      <c r="F23" s="158"/>
      <c r="G23" s="158"/>
      <c r="I23" s="41"/>
      <c r="J23" s="19"/>
    </row>
    <row r="24" spans="1:10" x14ac:dyDescent="0.2">
      <c r="A24" s="16"/>
      <c r="B24" s="85" t="s">
        <v>23</v>
      </c>
      <c r="C24" s="11"/>
      <c r="D24" s="91">
        <f>_xlfn.ARABIC(C24)</f>
        <v>0</v>
      </c>
      <c r="E24" s="92"/>
      <c r="F24" s="93"/>
      <c r="G24" s="93"/>
      <c r="I24" s="26" t="s">
        <v>24</v>
      </c>
      <c r="J24" s="49"/>
    </row>
    <row r="25" spans="1:10" x14ac:dyDescent="0.2">
      <c r="A25" s="16"/>
      <c r="B25" s="85" t="s">
        <v>25</v>
      </c>
      <c r="C25" s="12"/>
      <c r="D25" s="89"/>
      <c r="E25" s="25"/>
      <c r="F25" s="90"/>
      <c r="G25" s="90"/>
      <c r="I25" s="26" t="s">
        <v>26</v>
      </c>
      <c r="J25" s="49"/>
    </row>
    <row r="26" spans="1:10" x14ac:dyDescent="0.2">
      <c r="A26" s="16"/>
      <c r="B26" s="85" t="s">
        <v>27</v>
      </c>
      <c r="C26" s="13"/>
      <c r="D26" s="86">
        <f>_xlfn.ARABIC(C26)</f>
        <v>0</v>
      </c>
      <c r="E26" s="87"/>
      <c r="F26" s="88"/>
      <c r="G26" s="88"/>
      <c r="I26" s="26" t="s">
        <v>24</v>
      </c>
      <c r="J26" s="49"/>
    </row>
    <row r="27" spans="1:10" ht="13.5" thickBot="1" x14ac:dyDescent="0.25">
      <c r="A27" s="16"/>
      <c r="B27" s="85" t="s">
        <v>28</v>
      </c>
      <c r="C27" s="14"/>
      <c r="D27" s="83"/>
      <c r="E27" s="83"/>
      <c r="F27" s="84"/>
      <c r="G27" s="84"/>
      <c r="I27" s="26" t="s">
        <v>26</v>
      </c>
      <c r="J27" s="49"/>
    </row>
    <row r="28" spans="1:10" x14ac:dyDescent="0.2">
      <c r="A28" s="16"/>
      <c r="B28" s="19"/>
      <c r="C28" s="19"/>
      <c r="D28" s="19"/>
      <c r="E28" s="19"/>
      <c r="F28" s="19"/>
      <c r="G28" s="19"/>
      <c r="I28" s="41"/>
      <c r="J28" s="19"/>
    </row>
    <row r="29" spans="1:10" ht="15.75" x14ac:dyDescent="0.2">
      <c r="A29" s="16"/>
      <c r="B29" s="159" t="s">
        <v>29</v>
      </c>
      <c r="C29" s="159"/>
      <c r="D29" s="159"/>
      <c r="E29" s="159"/>
      <c r="F29" s="159"/>
      <c r="G29" s="159"/>
      <c r="I29" s="41"/>
      <c r="J29" s="80" t="s">
        <v>30</v>
      </c>
    </row>
    <row r="30" spans="1:10" ht="49.5" customHeight="1" x14ac:dyDescent="0.2">
      <c r="A30" s="16"/>
      <c r="B30" s="158" t="s">
        <v>31</v>
      </c>
      <c r="C30" s="158"/>
      <c r="D30" s="158"/>
      <c r="E30" s="158"/>
      <c r="F30" s="158"/>
      <c r="G30" s="158"/>
      <c r="I30" s="41"/>
      <c r="J30" s="19"/>
    </row>
    <row r="31" spans="1:10" x14ac:dyDescent="0.2">
      <c r="A31" s="16"/>
      <c r="B31" s="67" t="s">
        <v>32</v>
      </c>
      <c r="C31" s="81">
        <f>C15</f>
        <v>0</v>
      </c>
      <c r="D31" s="62"/>
      <c r="E31" s="82"/>
      <c r="F31" s="62"/>
      <c r="G31" s="62"/>
      <c r="I31" s="26" t="s">
        <v>170</v>
      </c>
      <c r="J31" s="19"/>
    </row>
    <row r="32" spans="1:10" x14ac:dyDescent="0.2">
      <c r="A32" s="16"/>
      <c r="B32" s="67" t="s">
        <v>33</v>
      </c>
      <c r="C32" s="5"/>
      <c r="D32" s="25"/>
      <c r="E32" s="62"/>
      <c r="F32" s="79"/>
      <c r="G32" s="62"/>
      <c r="I32" s="26" t="s">
        <v>34</v>
      </c>
      <c r="J32" s="19"/>
    </row>
    <row r="33" spans="1:10" x14ac:dyDescent="0.2">
      <c r="A33" s="16"/>
      <c r="B33" s="67"/>
      <c r="C33" s="77"/>
      <c r="D33" s="78" t="s">
        <v>35</v>
      </c>
      <c r="E33" s="25"/>
      <c r="F33" s="42" t="s">
        <v>36</v>
      </c>
      <c r="G33" s="62"/>
      <c r="I33" s="41"/>
      <c r="J33" s="52"/>
    </row>
    <row r="34" spans="1:10" ht="38.25" x14ac:dyDescent="0.2">
      <c r="A34" s="16"/>
      <c r="B34" s="67" t="s">
        <v>37</v>
      </c>
      <c r="C34" s="4"/>
      <c r="D34" s="42">
        <f>IF(OR($C$24="geen",C25="nvt"),0,IF((DAYS360(C25,$C$32)-(C34*360-1))&gt;0,C34,0))</f>
        <v>0</v>
      </c>
      <c r="E34" s="4"/>
      <c r="F34" s="42">
        <f>IF(OR($C$26="geen",C27="nvt"),0,IF((DAYS360(C27,$C$32)-(E34*360-1))&gt;0,E34,0))</f>
        <v>0</v>
      </c>
      <c r="G34" s="62"/>
      <c r="I34" s="26" t="s">
        <v>38</v>
      </c>
      <c r="J34" s="52"/>
    </row>
    <row r="35" spans="1:10" x14ac:dyDescent="0.2">
      <c r="A35" s="16"/>
      <c r="B35" s="64" t="s">
        <v>39</v>
      </c>
      <c r="C35" s="65"/>
      <c r="D35" s="42">
        <f>IF(OR(C25="nvt",D24&gt;D19),"onbevoegd",ROUNDDOWN(($C$5-$C$32)/365,0))</f>
        <v>0</v>
      </c>
      <c r="E35" s="66"/>
      <c r="F35" s="42">
        <f>IF(OR(C27="nvt",D26&gt;D20),"onbevoegd",ROUNDDOWN(($C$5-$C$32)/365,0))</f>
        <v>0</v>
      </c>
      <c r="G35" s="62"/>
      <c r="H35" s="19"/>
      <c r="I35" s="26" t="s">
        <v>40</v>
      </c>
      <c r="J35" s="52"/>
    </row>
    <row r="36" spans="1:10" x14ac:dyDescent="0.2">
      <c r="A36" s="16"/>
      <c r="B36" s="67" t="s">
        <v>41</v>
      </c>
      <c r="C36" s="65"/>
      <c r="D36" s="42">
        <f>IF(D35="onbevoegd","onbevoegd",SUM(D34:D35))</f>
        <v>0</v>
      </c>
      <c r="E36" s="66"/>
      <c r="F36" s="42">
        <f>IF(F35="onbevoegd","onbevoegd",SUM(F34:F35))</f>
        <v>0</v>
      </c>
      <c r="G36" s="62"/>
      <c r="H36" s="19"/>
      <c r="I36" s="33"/>
      <c r="J36" s="52"/>
    </row>
    <row r="37" spans="1:10" x14ac:dyDescent="0.2">
      <c r="A37" s="16"/>
      <c r="B37" s="67" t="s">
        <v>42</v>
      </c>
      <c r="C37" s="65"/>
      <c r="D37" s="42">
        <f>IF(D36="onbevoegd",0,IF(D36&gt;10,10,D36))</f>
        <v>0</v>
      </c>
      <c r="E37" s="66"/>
      <c r="F37" s="42">
        <f>IF(F36="onbevoegd",0,IF(F36&gt;11,10,F36))</f>
        <v>0</v>
      </c>
      <c r="G37" s="62"/>
      <c r="H37" s="19"/>
      <c r="I37" s="26" t="s">
        <v>43</v>
      </c>
      <c r="J37" s="52"/>
    </row>
    <row r="38" spans="1:10" x14ac:dyDescent="0.2">
      <c r="A38" s="16"/>
      <c r="B38" s="68"/>
      <c r="C38" s="68"/>
      <c r="D38" s="69"/>
      <c r="E38" s="34"/>
      <c r="F38" s="69"/>
      <c r="G38" s="49"/>
      <c r="H38" s="19"/>
      <c r="I38" s="33"/>
      <c r="J38" s="52"/>
    </row>
    <row r="39" spans="1:10" ht="15.75" x14ac:dyDescent="0.2">
      <c r="A39" s="16"/>
      <c r="B39" s="159" t="s">
        <v>44</v>
      </c>
      <c r="C39" s="159"/>
      <c r="D39" s="159"/>
      <c r="E39" s="159"/>
      <c r="F39" s="159"/>
      <c r="G39" s="159"/>
      <c r="H39" s="70"/>
      <c r="I39" s="33"/>
      <c r="J39" s="52"/>
    </row>
    <row r="40" spans="1:10" ht="68.25" customHeight="1" x14ac:dyDescent="0.2">
      <c r="A40" s="16"/>
      <c r="B40" s="158" t="s">
        <v>142</v>
      </c>
      <c r="C40" s="158"/>
      <c r="D40" s="158"/>
      <c r="E40" s="158"/>
      <c r="F40" s="158"/>
      <c r="G40" s="158"/>
      <c r="H40" s="71"/>
      <c r="I40" s="33"/>
      <c r="J40" s="52"/>
    </row>
    <row r="41" spans="1:10" s="47" customFormat="1" ht="30" customHeight="1" x14ac:dyDescent="0.2">
      <c r="A41" s="33"/>
      <c r="B41" s="123" t="s">
        <v>45</v>
      </c>
      <c r="C41" s="72" t="s">
        <v>145</v>
      </c>
      <c r="D41" s="73" t="s">
        <v>46</v>
      </c>
      <c r="E41" s="72" t="s">
        <v>47</v>
      </c>
      <c r="F41" s="72" t="s">
        <v>48</v>
      </c>
      <c r="G41" s="72" t="s">
        <v>49</v>
      </c>
      <c r="H41" s="74"/>
      <c r="I41" s="75"/>
      <c r="J41" s="76"/>
    </row>
    <row r="42" spans="1:10" ht="58.15" customHeight="1" x14ac:dyDescent="0.2">
      <c r="A42" s="16"/>
      <c r="B42" s="63" t="s">
        <v>143</v>
      </c>
      <c r="C42" s="146">
        <v>30</v>
      </c>
      <c r="D42" s="144"/>
      <c r="E42" s="61">
        <f>IF(C14="cantor",0,D42*C42/52)</f>
        <v>0</v>
      </c>
      <c r="F42" s="53"/>
      <c r="G42" s="124">
        <f>IF(C24="iii",(4.2*E42)/60,(5.4*E42)/60)</f>
        <v>0</v>
      </c>
      <c r="H42" s="49"/>
      <c r="I42" s="26" t="s">
        <v>159</v>
      </c>
    </row>
    <row r="43" spans="1:10" ht="61.15" customHeight="1" x14ac:dyDescent="0.2">
      <c r="A43" s="16"/>
      <c r="B43" s="63" t="s">
        <v>144</v>
      </c>
      <c r="C43" s="146">
        <v>5</v>
      </c>
      <c r="D43" s="144"/>
      <c r="E43" s="61">
        <f>IF(C11="cantor",0,D43*C43/52)</f>
        <v>0</v>
      </c>
      <c r="F43" s="24"/>
      <c r="G43" s="124">
        <f>IF(C24="iii",(4.2*E43)/60,(5.4*E43)/60)</f>
        <v>0</v>
      </c>
      <c r="H43" s="49"/>
      <c r="I43" s="26" t="s">
        <v>160</v>
      </c>
    </row>
    <row r="44" spans="1:10" ht="75" customHeight="1" x14ac:dyDescent="0.2">
      <c r="A44" s="16"/>
      <c r="B44" s="63" t="s">
        <v>146</v>
      </c>
      <c r="C44" s="146">
        <v>5</v>
      </c>
      <c r="D44" s="144"/>
      <c r="E44" s="61">
        <f>IF(C12="cantor",0,D44*C44/52)</f>
        <v>0</v>
      </c>
      <c r="F44" s="53"/>
      <c r="G44" s="124">
        <f>IF(C24="iii",(4.2*E44)/60,(5.4*E44)/60)</f>
        <v>0</v>
      </c>
      <c r="H44" s="49"/>
      <c r="I44" s="26" t="s">
        <v>147</v>
      </c>
    </row>
    <row r="45" spans="1:10" ht="25.5" x14ac:dyDescent="0.2">
      <c r="A45" s="16"/>
      <c r="B45" s="63" t="s">
        <v>148</v>
      </c>
      <c r="C45" s="146">
        <v>30</v>
      </c>
      <c r="D45" s="144"/>
      <c r="E45" s="61"/>
      <c r="F45" s="24">
        <f>IF(C14="organist",0,D45*C45/52)</f>
        <v>0</v>
      </c>
      <c r="G45" s="124">
        <f>IF(C26="iii",(4.2*F45)/60,(5.4*F45)/60)</f>
        <v>0</v>
      </c>
      <c r="H45" s="49"/>
      <c r="I45" s="26" t="s">
        <v>50</v>
      </c>
    </row>
    <row r="46" spans="1:10" x14ac:dyDescent="0.2">
      <c r="A46" s="16"/>
      <c r="B46" s="63" t="s">
        <v>51</v>
      </c>
      <c r="C46" s="146">
        <v>185</v>
      </c>
      <c r="D46" s="144"/>
      <c r="E46" s="61">
        <f>IF(C14="cantor",0,D46*C46/52)</f>
        <v>0</v>
      </c>
      <c r="F46" s="61"/>
      <c r="G46" s="124">
        <f>IF(C24="iii",(4.2*E46)/60,(5.4*E46)/60)</f>
        <v>0</v>
      </c>
      <c r="H46" s="19"/>
      <c r="I46" s="20"/>
      <c r="J46" s="52"/>
    </row>
    <row r="47" spans="1:10" x14ac:dyDescent="0.2">
      <c r="A47" s="16"/>
      <c r="B47" s="63" t="s">
        <v>52</v>
      </c>
      <c r="C47" s="146">
        <v>40</v>
      </c>
      <c r="D47" s="144"/>
      <c r="E47" s="61">
        <f>IF(C14="cantor",0,D47*C47/52)</f>
        <v>0</v>
      </c>
      <c r="F47" s="53"/>
      <c r="G47" s="124">
        <f>IF(C24="iii",(4.2*E47)/60,(5.4*E47)/60)</f>
        <v>0</v>
      </c>
      <c r="H47" s="19"/>
      <c r="I47" s="20"/>
      <c r="J47" s="52"/>
    </row>
    <row r="48" spans="1:10" x14ac:dyDescent="0.2">
      <c r="A48" s="16"/>
      <c r="B48" s="63"/>
      <c r="C48" s="53"/>
      <c r="D48" s="24"/>
      <c r="E48" s="61"/>
      <c r="F48" s="53"/>
      <c r="G48" s="24"/>
      <c r="H48" s="49"/>
      <c r="I48" s="20"/>
      <c r="J48" s="52"/>
    </row>
    <row r="49" spans="1:10" ht="45" customHeight="1" x14ac:dyDescent="0.2">
      <c r="A49" s="16"/>
      <c r="B49" s="121" t="s">
        <v>53</v>
      </c>
      <c r="C49" s="57"/>
      <c r="D49" s="58"/>
      <c r="E49" s="120" t="s">
        <v>54</v>
      </c>
      <c r="F49" s="120" t="s">
        <v>55</v>
      </c>
      <c r="G49" s="120" t="s">
        <v>56</v>
      </c>
      <c r="H49" s="49"/>
      <c r="I49" s="122" t="s">
        <v>57</v>
      </c>
      <c r="J49" s="52"/>
    </row>
    <row r="50" spans="1:10" x14ac:dyDescent="0.2">
      <c r="A50" s="16"/>
      <c r="B50" s="7" t="s">
        <v>1</v>
      </c>
      <c r="C50" s="62"/>
      <c r="D50" s="62"/>
      <c r="E50" s="10"/>
      <c r="F50" s="10"/>
      <c r="G50" s="124">
        <f>F50+E50</f>
        <v>0</v>
      </c>
      <c r="H50" s="49"/>
      <c r="I50" s="51"/>
      <c r="J50" s="52"/>
    </row>
    <row r="51" spans="1:10" x14ac:dyDescent="0.2">
      <c r="A51" s="16"/>
      <c r="B51" s="7" t="s">
        <v>1</v>
      </c>
      <c r="C51" s="53"/>
      <c r="D51" s="53"/>
      <c r="E51" s="10"/>
      <c r="F51" s="10"/>
      <c r="G51" s="124">
        <f t="shared" ref="G51:G53" si="0">F51+E51</f>
        <v>0</v>
      </c>
      <c r="H51" s="49"/>
      <c r="I51" s="51"/>
      <c r="J51" s="52"/>
    </row>
    <row r="52" spans="1:10" x14ac:dyDescent="0.2">
      <c r="A52" s="16"/>
      <c r="B52" s="7" t="s">
        <v>1</v>
      </c>
      <c r="C52" s="53"/>
      <c r="D52" s="53"/>
      <c r="E52" s="10"/>
      <c r="F52" s="10"/>
      <c r="G52" s="124">
        <f t="shared" si="0"/>
        <v>0</v>
      </c>
      <c r="H52" s="49"/>
      <c r="I52" s="51"/>
      <c r="J52" s="52"/>
    </row>
    <row r="53" spans="1:10" x14ac:dyDescent="0.2">
      <c r="A53" s="16"/>
      <c r="B53" s="7" t="s">
        <v>1</v>
      </c>
      <c r="C53" s="53"/>
      <c r="D53" s="53"/>
      <c r="E53" s="10"/>
      <c r="F53" s="10"/>
      <c r="G53" s="124">
        <f t="shared" si="0"/>
        <v>0</v>
      </c>
      <c r="H53" s="50"/>
      <c r="I53" s="51"/>
      <c r="J53" s="52"/>
    </row>
    <row r="54" spans="1:10" ht="42" customHeight="1" x14ac:dyDescent="0.2">
      <c r="A54" s="16"/>
      <c r="B54" s="121" t="s">
        <v>58</v>
      </c>
      <c r="C54" s="57"/>
      <c r="D54" s="58"/>
      <c r="E54" s="59"/>
      <c r="F54" s="57"/>
      <c r="G54" s="125"/>
      <c r="H54" s="60"/>
      <c r="I54" s="122" t="s">
        <v>59</v>
      </c>
      <c r="J54" s="52"/>
    </row>
    <row r="55" spans="1:10" x14ac:dyDescent="0.2">
      <c r="A55" s="16"/>
      <c r="B55" s="7" t="s">
        <v>1</v>
      </c>
      <c r="C55" s="53"/>
      <c r="D55" s="53"/>
      <c r="E55" s="9"/>
      <c r="F55" s="9"/>
      <c r="G55" s="124">
        <f>(F55+E55)/52</f>
        <v>0</v>
      </c>
      <c r="H55" s="50"/>
      <c r="I55" s="51"/>
      <c r="J55" s="52"/>
    </row>
    <row r="56" spans="1:10" x14ac:dyDescent="0.2">
      <c r="A56" s="16"/>
      <c r="B56" s="7" t="s">
        <v>1</v>
      </c>
      <c r="C56" s="54"/>
      <c r="D56" s="53"/>
      <c r="E56" s="9"/>
      <c r="F56" s="9"/>
      <c r="G56" s="124">
        <f t="shared" ref="G56:G57" si="1">(F56+E56)/52</f>
        <v>0</v>
      </c>
      <c r="H56" s="49"/>
      <c r="I56" s="51"/>
      <c r="J56" s="52"/>
    </row>
    <row r="57" spans="1:10" x14ac:dyDescent="0.2">
      <c r="A57" s="16"/>
      <c r="B57" s="8" t="s">
        <v>1</v>
      </c>
      <c r="C57" s="55"/>
      <c r="D57" s="56"/>
      <c r="E57" s="9"/>
      <c r="F57" s="9"/>
      <c r="G57" s="126">
        <f t="shared" si="1"/>
        <v>0</v>
      </c>
      <c r="H57" s="49"/>
      <c r="I57" s="51"/>
      <c r="J57" s="52"/>
    </row>
    <row r="58" spans="1:10" x14ac:dyDescent="0.2">
      <c r="A58" s="16"/>
      <c r="B58" s="19"/>
      <c r="C58" s="19"/>
      <c r="D58" s="48"/>
      <c r="E58" s="19"/>
      <c r="F58" s="161"/>
      <c r="G58" s="162"/>
      <c r="H58" s="19"/>
      <c r="I58" s="33"/>
      <c r="J58" s="19"/>
    </row>
    <row r="59" spans="1:10" ht="15.75" x14ac:dyDescent="0.2">
      <c r="A59" s="16"/>
      <c r="B59" s="160" t="s">
        <v>60</v>
      </c>
      <c r="C59" s="160"/>
      <c r="D59" s="160"/>
      <c r="E59" s="160"/>
      <c r="F59" s="160"/>
      <c r="G59" s="160"/>
      <c r="H59" s="34"/>
      <c r="I59" s="20"/>
      <c r="J59" s="19"/>
    </row>
    <row r="60" spans="1:10" x14ac:dyDescent="0.2">
      <c r="A60" s="16"/>
      <c r="B60" s="158" t="s">
        <v>61</v>
      </c>
      <c r="C60" s="158"/>
      <c r="D60" s="158"/>
      <c r="E60" s="158"/>
      <c r="F60" s="158"/>
      <c r="G60" s="158"/>
      <c r="H60" s="19"/>
      <c r="I60" s="6" t="s">
        <v>62</v>
      </c>
      <c r="J60" s="19"/>
    </row>
    <row r="61" spans="1:10" x14ac:dyDescent="0.2">
      <c r="A61" s="16"/>
      <c r="B61" s="17"/>
      <c r="C61" s="17"/>
      <c r="D61" s="18" t="s">
        <v>35</v>
      </c>
      <c r="E61" s="18"/>
      <c r="F61" s="18" t="s">
        <v>36</v>
      </c>
      <c r="G61" s="18"/>
      <c r="H61" s="19"/>
      <c r="I61" s="20"/>
      <c r="J61" s="19"/>
    </row>
    <row r="62" spans="1:10" x14ac:dyDescent="0.2">
      <c r="A62" s="16"/>
      <c r="B62" s="22" t="s">
        <v>63</v>
      </c>
      <c r="C62" s="23"/>
      <c r="D62" s="24">
        <f>IF($C$24=$C$19,$C$19,IF($C$24&lt;$C$19,$C$19,IF(AND($C$24&gt;$C$19,$F$67&gt;2),IF($C$24="III",$C$19,$C$24),$C$19)))</f>
        <v>0</v>
      </c>
      <c r="E62" s="25"/>
      <c r="F62" s="24">
        <f>IF($C$26=$C$20,$C$20,IF($C$26&lt;$C$20,$C$20,IF(AND($C$26&gt;$C$20,$I$67&gt;2),IF($C$26="III",$C$20,$C$26),$C$20)))</f>
        <v>0</v>
      </c>
      <c r="G62" s="25"/>
      <c r="H62" s="19"/>
      <c r="I62" s="26" t="s">
        <v>64</v>
      </c>
      <c r="J62" s="19"/>
    </row>
    <row r="63" spans="1:10" x14ac:dyDescent="0.2">
      <c r="A63" s="16"/>
      <c r="B63" s="27" t="s">
        <v>65</v>
      </c>
      <c r="C63" s="23"/>
      <c r="D63" s="24">
        <f>D37</f>
        <v>0</v>
      </c>
      <c r="E63" s="25"/>
      <c r="F63" s="24">
        <f>F37</f>
        <v>0</v>
      </c>
      <c r="G63" s="25"/>
      <c r="H63" s="19"/>
      <c r="I63" s="26" t="s">
        <v>66</v>
      </c>
      <c r="J63" s="19"/>
    </row>
    <row r="64" spans="1:10" x14ac:dyDescent="0.2">
      <c r="A64" s="16"/>
      <c r="B64" s="27" t="s">
        <v>67</v>
      </c>
      <c r="C64" s="23"/>
      <c r="D64" s="24" t="str">
        <f>CONCATENATE(D62,".",D63)</f>
        <v>0.0</v>
      </c>
      <c r="E64" s="25"/>
      <c r="F64" s="24" t="str">
        <f>CONCATENATE(F62,".",F63)</f>
        <v>0.0</v>
      </c>
      <c r="G64" s="25"/>
      <c r="H64" s="19"/>
      <c r="I64" s="20"/>
      <c r="J64" s="19"/>
    </row>
    <row r="65" spans="1:10" x14ac:dyDescent="0.2">
      <c r="A65" s="16"/>
      <c r="B65" s="28"/>
      <c r="C65" s="23"/>
      <c r="D65" s="29"/>
      <c r="E65" s="30"/>
      <c r="F65" s="23"/>
      <c r="G65" s="25"/>
      <c r="H65" s="19"/>
      <c r="I65" s="20"/>
      <c r="J65" s="19"/>
    </row>
    <row r="66" spans="1:10" x14ac:dyDescent="0.2">
      <c r="A66" s="16"/>
      <c r="B66" s="31" t="s">
        <v>68</v>
      </c>
      <c r="C66" s="23"/>
      <c r="D66" s="32" t="e">
        <f>VLOOKUP(D64,Salaristabellen!A7:H44,8,FALSE)</f>
        <v>#N/A</v>
      </c>
      <c r="E66" s="25"/>
      <c r="F66" s="32" t="e">
        <f>VLOOKUP(F64,Salaristabellen!A7:H44,8,FALSE)</f>
        <v>#N/A</v>
      </c>
      <c r="G66" s="25"/>
      <c r="H66" s="19"/>
      <c r="I66" s="20"/>
      <c r="J66" s="19"/>
    </row>
    <row r="67" spans="1:10" x14ac:dyDescent="0.2">
      <c r="A67" s="16"/>
      <c r="B67" s="31" t="s">
        <v>69</v>
      </c>
      <c r="C67" s="23"/>
      <c r="D67" s="32" t="e">
        <f>VLOOKUP(D64,Salaristabellen!A7:H44,2,FALSE)*12/(52*36)</f>
        <v>#N/A</v>
      </c>
      <c r="E67" s="25"/>
      <c r="F67" s="32" t="e">
        <f>VLOOKUP(F64,Salaristabellen!A7:H44,2)*12/(52*36)</f>
        <v>#N/A</v>
      </c>
      <c r="G67" s="25"/>
      <c r="H67" s="19"/>
      <c r="I67" s="33"/>
      <c r="J67" s="19"/>
    </row>
    <row r="68" spans="1:10" x14ac:dyDescent="0.2">
      <c r="A68" s="16"/>
      <c r="B68" s="19"/>
      <c r="C68" s="34"/>
      <c r="D68" s="97"/>
      <c r="E68" s="19"/>
      <c r="F68" s="19"/>
      <c r="G68" s="19"/>
      <c r="H68" s="19"/>
      <c r="I68" s="128"/>
      <c r="J68" s="19"/>
    </row>
    <row r="69" spans="1:10" ht="15.75" x14ac:dyDescent="0.2">
      <c r="A69" s="16"/>
      <c r="B69" s="160" t="s">
        <v>70</v>
      </c>
      <c r="C69" s="160"/>
      <c r="D69" s="160"/>
      <c r="E69" s="160"/>
      <c r="F69" s="160"/>
      <c r="G69" s="160"/>
      <c r="H69" s="34"/>
      <c r="I69" s="20"/>
      <c r="J69" s="19"/>
    </row>
    <row r="70" spans="1:10" s="39" customFormat="1" ht="25.5" x14ac:dyDescent="0.2">
      <c r="A70" s="35"/>
      <c r="B70" s="23" t="s">
        <v>35</v>
      </c>
      <c r="C70" s="36"/>
      <c r="D70" s="25"/>
      <c r="E70" s="32"/>
      <c r="F70" s="37" t="s">
        <v>71</v>
      </c>
      <c r="G70" s="38" t="e">
        <f>(SUM(E42:E47)*D66)+(SUM(E50:E53)*D67)+(SUM(E55:E57)/52*D67)</f>
        <v>#N/A</v>
      </c>
      <c r="H70" s="19"/>
      <c r="I70" s="26" t="s">
        <v>72</v>
      </c>
      <c r="J70" s="19"/>
    </row>
    <row r="71" spans="1:10" s="39" customFormat="1" ht="25.5" x14ac:dyDescent="0.2">
      <c r="A71" s="35"/>
      <c r="B71" s="23" t="s">
        <v>73</v>
      </c>
      <c r="C71" s="36"/>
      <c r="D71" s="25"/>
      <c r="E71" s="32"/>
      <c r="F71" s="37" t="s">
        <v>71</v>
      </c>
      <c r="G71" s="38" t="e">
        <f>(SUM(F42:F47)*F66)+(SUM(F50:F53)*F67)+(SUM(F55:F57)/52*F67)</f>
        <v>#N/A</v>
      </c>
      <c r="H71" s="19"/>
      <c r="I71" s="26" t="s">
        <v>72</v>
      </c>
      <c r="J71" s="19"/>
    </row>
    <row r="72" spans="1:10" s="39" customFormat="1" x14ac:dyDescent="0.2">
      <c r="A72" s="35"/>
      <c r="B72" s="156" t="s">
        <v>74</v>
      </c>
      <c r="C72" s="156"/>
      <c r="D72" s="156"/>
      <c r="E72" s="156"/>
      <c r="F72" s="156"/>
      <c r="G72" s="40" t="e">
        <f>SUM(G70:G71)</f>
        <v>#N/A</v>
      </c>
      <c r="H72" s="19"/>
      <c r="I72" s="41"/>
      <c r="J72" s="19"/>
    </row>
    <row r="73" spans="1:10" s="39" customFormat="1" x14ac:dyDescent="0.2">
      <c r="A73" s="35"/>
      <c r="B73" s="23"/>
      <c r="C73" s="42"/>
      <c r="D73" s="25"/>
      <c r="E73" s="42"/>
      <c r="F73" s="25"/>
      <c r="G73" s="43"/>
      <c r="H73" s="19"/>
      <c r="I73" s="41"/>
      <c r="J73" s="19"/>
    </row>
    <row r="74" spans="1:10" s="39" customFormat="1" x14ac:dyDescent="0.2">
      <c r="A74" s="35"/>
      <c r="B74" s="156" t="s">
        <v>75</v>
      </c>
      <c r="C74" s="156"/>
      <c r="D74" s="156"/>
      <c r="E74" s="156"/>
      <c r="F74" s="156"/>
      <c r="G74" s="38" t="e">
        <f>G72*52/12</f>
        <v>#N/A</v>
      </c>
      <c r="H74" s="19"/>
      <c r="I74" s="41"/>
      <c r="J74" s="19"/>
    </row>
    <row r="75" spans="1:10" s="39" customFormat="1" x14ac:dyDescent="0.2">
      <c r="A75" s="35"/>
      <c r="B75" s="156" t="s">
        <v>76</v>
      </c>
      <c r="C75" s="156"/>
      <c r="D75" s="156"/>
      <c r="E75" s="156"/>
      <c r="F75" s="156"/>
      <c r="G75" s="38" t="e">
        <f>G72*52</f>
        <v>#N/A</v>
      </c>
      <c r="H75" s="19"/>
      <c r="I75" s="41"/>
      <c r="J75" s="19"/>
    </row>
    <row r="76" spans="1:10" s="39" customFormat="1" x14ac:dyDescent="0.2">
      <c r="A76" s="35"/>
      <c r="B76" s="156" t="s">
        <v>77</v>
      </c>
      <c r="C76" s="156"/>
      <c r="D76" s="156"/>
      <c r="E76" s="156"/>
      <c r="F76" s="156"/>
      <c r="G76" s="44">
        <f>SUM(G42:G48,G50:G53,G55:G57)/36</f>
        <v>0</v>
      </c>
      <c r="H76" s="19"/>
      <c r="I76" s="41"/>
      <c r="J76" s="19"/>
    </row>
    <row r="77" spans="1:10" s="39" customFormat="1" x14ac:dyDescent="0.2">
      <c r="A77" s="16"/>
      <c r="B77" s="19"/>
      <c r="C77" s="19"/>
      <c r="D77" s="19"/>
      <c r="E77" s="19"/>
      <c r="F77" s="19"/>
      <c r="G77" s="19"/>
      <c r="H77" s="19"/>
      <c r="I77" s="41"/>
      <c r="J77" s="19"/>
    </row>
    <row r="78" spans="1:10" x14ac:dyDescent="0.2">
      <c r="I78" s="46"/>
    </row>
    <row r="79" spans="1:10" x14ac:dyDescent="0.2">
      <c r="I79" s="46"/>
    </row>
    <row r="80" spans="1:10" x14ac:dyDescent="0.2">
      <c r="I80" s="46"/>
    </row>
  </sheetData>
  <mergeCells count="30">
    <mergeCell ref="B76:F76"/>
    <mergeCell ref="B29:G29"/>
    <mergeCell ref="B30:G30"/>
    <mergeCell ref="B39:G39"/>
    <mergeCell ref="B40:G40"/>
    <mergeCell ref="F58:G58"/>
    <mergeCell ref="B59:G59"/>
    <mergeCell ref="B60:G60"/>
    <mergeCell ref="B69:G69"/>
    <mergeCell ref="B72:F72"/>
    <mergeCell ref="B74:F74"/>
    <mergeCell ref="B75:F75"/>
    <mergeCell ref="B23:G23"/>
    <mergeCell ref="C9:E9"/>
    <mergeCell ref="C10:E10"/>
    <mergeCell ref="C11:E11"/>
    <mergeCell ref="C12:E12"/>
    <mergeCell ref="C14:E14"/>
    <mergeCell ref="C15:E15"/>
    <mergeCell ref="B17:G17"/>
    <mergeCell ref="B18:G18"/>
    <mergeCell ref="E19:F19"/>
    <mergeCell ref="E20:F20"/>
    <mergeCell ref="B22:G22"/>
    <mergeCell ref="C8:E8"/>
    <mergeCell ref="A1:F1"/>
    <mergeCell ref="B3:G3"/>
    <mergeCell ref="B4:G4"/>
    <mergeCell ref="C5:E5"/>
    <mergeCell ref="C7:E7"/>
  </mergeCells>
  <pageMargins left="0.7" right="0.7" top="0.75" bottom="0.75" header="0.3" footer="0.3"/>
  <pageSetup paperSize="9" scale="4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7398577-A7AF-4970-89DB-6056D2E5E898}">
          <x14:formula1>
            <xm:f>Facilitair!$B$1:$E$1</xm:f>
          </x14:formula1>
          <xm:sqref>C19:C20 C24 C26</xm:sqref>
        </x14:dataValidation>
        <x14:dataValidation type="list" allowBlank="1" showInputMessage="1" showErrorMessage="1" xr:uid="{83D124BC-27F4-4A19-822B-94E25AC7EF6B}">
          <x14:formula1>
            <xm:f>Facilitair!$B$2:$D$2</xm:f>
          </x14:formula1>
          <xm:sqref>C14:E14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855EB-9E1B-46E2-BDD0-A669A9356B53}">
  <sheetPr>
    <pageSetUpPr fitToPage="1"/>
  </sheetPr>
  <dimension ref="A1:LN80"/>
  <sheetViews>
    <sheetView showGridLines="0" zoomScale="93" zoomScaleNormal="93" workbookViewId="0">
      <selection activeCell="B4" sqref="B4:G4"/>
    </sheetView>
  </sheetViews>
  <sheetFormatPr defaultColWidth="0" defaultRowHeight="12.75" x14ac:dyDescent="0.2"/>
  <cols>
    <col min="1" max="1" width="12.5703125" style="45" customWidth="1"/>
    <col min="2" max="2" width="41.85546875" style="39" customWidth="1"/>
    <col min="3" max="3" width="13.7109375" style="21" bestFit="1" customWidth="1"/>
    <col min="4" max="4" width="11.28515625" style="21" customWidth="1"/>
    <col min="5" max="5" width="8.85546875" style="21" bestFit="1" customWidth="1"/>
    <col min="6" max="6" width="12.28515625" style="21" bestFit="1" customWidth="1"/>
    <col min="7" max="7" width="15.140625" style="21" bestFit="1" customWidth="1"/>
    <col min="8" max="8" width="2.5703125" style="21" customWidth="1"/>
    <col min="9" max="9" width="62.7109375" style="47" customWidth="1"/>
    <col min="10" max="10" width="10.85546875" style="21" hidden="1" customWidth="1"/>
    <col min="11" max="326" width="0" style="21" hidden="1" customWidth="1"/>
    <col min="327" max="16383" width="12.5703125" style="21" hidden="1"/>
    <col min="16384" max="16384" width="12.5703125" style="21" hidden="1" customWidth="1"/>
  </cols>
  <sheetData>
    <row r="1" spans="1:10" ht="57" customHeight="1" x14ac:dyDescent="0.2">
      <c r="A1" s="154" t="e" vm="1">
        <v>#VALUE!</v>
      </c>
      <c r="B1" s="154"/>
      <c r="C1" s="154"/>
      <c r="D1" s="154"/>
      <c r="E1" s="154"/>
      <c r="F1" s="154"/>
      <c r="I1" s="107" t="e" vm="2">
        <v>#VALUE!</v>
      </c>
    </row>
    <row r="2" spans="1:10" x14ac:dyDescent="0.2">
      <c r="A2" s="108"/>
      <c r="B2" s="108"/>
      <c r="E2" s="109"/>
      <c r="F2" s="109"/>
      <c r="G2" s="109"/>
      <c r="H2" s="109"/>
      <c r="I2" s="46"/>
    </row>
    <row r="3" spans="1:10" ht="15.75" x14ac:dyDescent="0.25">
      <c r="B3" s="148" t="s">
        <v>175</v>
      </c>
      <c r="C3" s="148"/>
      <c r="D3" s="148"/>
      <c r="E3" s="148"/>
      <c r="F3" s="148"/>
      <c r="G3" s="148"/>
      <c r="I3" s="110"/>
      <c r="J3" s="111"/>
    </row>
    <row r="4" spans="1:10" ht="16.5" thickBot="1" x14ac:dyDescent="0.3">
      <c r="A4" s="112"/>
      <c r="B4" s="157" t="s">
        <v>3</v>
      </c>
      <c r="C4" s="157"/>
      <c r="D4" s="157"/>
      <c r="E4" s="157"/>
      <c r="F4" s="157"/>
      <c r="G4" s="157"/>
      <c r="I4" s="113" t="s">
        <v>0</v>
      </c>
      <c r="J4" s="111"/>
    </row>
    <row r="5" spans="1:10" x14ac:dyDescent="0.2">
      <c r="A5" s="16"/>
      <c r="B5" s="99" t="s">
        <v>4</v>
      </c>
      <c r="C5" s="163"/>
      <c r="D5" s="164"/>
      <c r="E5" s="164"/>
      <c r="F5" s="105"/>
      <c r="G5" s="105"/>
      <c r="I5" s="26" t="s">
        <v>5</v>
      </c>
      <c r="J5" s="19"/>
    </row>
    <row r="6" spans="1:10" x14ac:dyDescent="0.2">
      <c r="A6" s="16"/>
      <c r="B6" s="99"/>
      <c r="C6" s="102"/>
      <c r="D6" s="103"/>
      <c r="E6" s="103"/>
      <c r="F6" s="101"/>
      <c r="G6" s="101"/>
      <c r="I6" s="41"/>
      <c r="J6" s="19"/>
    </row>
    <row r="7" spans="1:10" x14ac:dyDescent="0.2">
      <c r="A7" s="16"/>
      <c r="B7" s="99" t="s">
        <v>6</v>
      </c>
      <c r="C7" s="166"/>
      <c r="D7" s="165"/>
      <c r="E7" s="165"/>
      <c r="F7" s="101"/>
      <c r="G7" s="101"/>
      <c r="I7" s="26" t="s">
        <v>162</v>
      </c>
      <c r="J7" s="19"/>
    </row>
    <row r="8" spans="1:10" x14ac:dyDescent="0.2">
      <c r="A8" s="16"/>
      <c r="B8" s="67" t="s">
        <v>7</v>
      </c>
      <c r="C8" s="165"/>
      <c r="D8" s="165"/>
      <c r="E8" s="165"/>
      <c r="F8" s="101"/>
      <c r="G8" s="101"/>
      <c r="I8" s="26" t="s">
        <v>5</v>
      </c>
      <c r="J8" s="49"/>
    </row>
    <row r="9" spans="1:10" x14ac:dyDescent="0.2">
      <c r="A9" s="16"/>
      <c r="B9" s="99" t="s">
        <v>8</v>
      </c>
      <c r="C9" s="167"/>
      <c r="D9" s="167"/>
      <c r="E9" s="167"/>
      <c r="F9" s="101"/>
      <c r="G9" s="101"/>
      <c r="I9" s="41"/>
      <c r="J9" s="19"/>
    </row>
    <row r="10" spans="1:10" x14ac:dyDescent="0.2">
      <c r="A10" s="16"/>
      <c r="B10" s="99" t="s">
        <v>9</v>
      </c>
      <c r="C10" s="167"/>
      <c r="D10" s="167"/>
      <c r="E10" s="167"/>
      <c r="F10" s="101"/>
      <c r="G10" s="101"/>
      <c r="I10" s="41"/>
      <c r="J10" s="19"/>
    </row>
    <row r="11" spans="1:10" x14ac:dyDescent="0.2">
      <c r="A11" s="16"/>
      <c r="B11" s="99" t="s">
        <v>10</v>
      </c>
      <c r="C11" s="167"/>
      <c r="D11" s="167"/>
      <c r="E11" s="167"/>
      <c r="F11" s="101"/>
      <c r="G11" s="101"/>
      <c r="I11" s="41"/>
      <c r="J11" s="19"/>
    </row>
    <row r="12" spans="1:10" x14ac:dyDescent="0.2">
      <c r="A12" s="16"/>
      <c r="B12" s="99" t="s">
        <v>11</v>
      </c>
      <c r="C12" s="168"/>
      <c r="D12" s="168"/>
      <c r="E12" s="168"/>
      <c r="F12" s="104"/>
      <c r="G12" s="104"/>
      <c r="I12" s="41"/>
      <c r="J12" s="19"/>
    </row>
    <row r="13" spans="1:10" x14ac:dyDescent="0.2">
      <c r="A13" s="16"/>
      <c r="B13" s="99"/>
      <c r="C13" s="102"/>
      <c r="D13" s="103"/>
      <c r="E13" s="103"/>
      <c r="F13" s="101"/>
      <c r="G13" s="101"/>
      <c r="I13" s="41"/>
      <c r="J13" s="19"/>
    </row>
    <row r="14" spans="1:10" x14ac:dyDescent="0.2">
      <c r="A14" s="16"/>
      <c r="B14" s="99" t="s">
        <v>12</v>
      </c>
      <c r="C14" s="169"/>
      <c r="D14" s="170"/>
      <c r="E14" s="170"/>
      <c r="F14" s="101"/>
      <c r="G14" s="101"/>
      <c r="I14" s="26" t="s">
        <v>13</v>
      </c>
      <c r="J14" s="39"/>
    </row>
    <row r="15" spans="1:10" ht="51.75" thickBot="1" x14ac:dyDescent="0.25">
      <c r="A15" s="16"/>
      <c r="B15" s="99" t="s">
        <v>14</v>
      </c>
      <c r="C15" s="165"/>
      <c r="D15" s="165"/>
      <c r="E15" s="165"/>
      <c r="F15" s="100"/>
      <c r="G15" s="100"/>
      <c r="I15" s="26" t="s">
        <v>161</v>
      </c>
      <c r="J15" s="49"/>
    </row>
    <row r="16" spans="1:10" x14ac:dyDescent="0.2">
      <c r="A16" s="16"/>
      <c r="B16" s="19"/>
      <c r="C16" s="19"/>
      <c r="D16" s="35"/>
      <c r="E16" s="19"/>
      <c r="F16" s="69"/>
      <c r="G16" s="35"/>
      <c r="I16" s="41"/>
      <c r="J16" s="19"/>
    </row>
    <row r="17" spans="1:10" ht="15.75" x14ac:dyDescent="0.2">
      <c r="A17" s="16"/>
      <c r="B17" s="159" t="s">
        <v>15</v>
      </c>
      <c r="C17" s="159"/>
      <c r="D17" s="159"/>
      <c r="E17" s="159"/>
      <c r="F17" s="159"/>
      <c r="G17" s="159"/>
      <c r="I17" s="41"/>
      <c r="J17" s="19"/>
    </row>
    <row r="18" spans="1:10" ht="13.5" thickBot="1" x14ac:dyDescent="0.25">
      <c r="A18" s="16"/>
      <c r="B18" s="158" t="s">
        <v>16</v>
      </c>
      <c r="C18" s="158"/>
      <c r="D18" s="158"/>
      <c r="E18" s="158"/>
      <c r="F18" s="158"/>
      <c r="G18" s="158"/>
      <c r="I18" s="41"/>
      <c r="J18" s="19"/>
    </row>
    <row r="19" spans="1:10" x14ac:dyDescent="0.2">
      <c r="A19" s="16"/>
      <c r="B19" s="85" t="s">
        <v>17</v>
      </c>
      <c r="C19" s="15"/>
      <c r="D19" s="98">
        <f>_xlfn.ARABIC(C19)</f>
        <v>0</v>
      </c>
      <c r="E19" s="171"/>
      <c r="F19" s="171"/>
      <c r="G19" s="96"/>
      <c r="H19" s="97"/>
      <c r="I19" s="26" t="s">
        <v>18</v>
      </c>
      <c r="J19" s="19"/>
    </row>
    <row r="20" spans="1:10" ht="13.5" thickBot="1" x14ac:dyDescent="0.25">
      <c r="A20" s="16"/>
      <c r="B20" s="85" t="s">
        <v>19</v>
      </c>
      <c r="C20" s="11"/>
      <c r="D20" s="95">
        <f>_xlfn.ARABIC(C20)</f>
        <v>0</v>
      </c>
      <c r="E20" s="171"/>
      <c r="F20" s="171"/>
      <c r="G20" s="96"/>
      <c r="H20" s="97"/>
      <c r="I20" s="26" t="s">
        <v>20</v>
      </c>
      <c r="J20" s="19"/>
    </row>
    <row r="21" spans="1:10" x14ac:dyDescent="0.2">
      <c r="A21" s="16"/>
      <c r="B21" s="94"/>
      <c r="C21" s="19"/>
      <c r="D21" s="127"/>
      <c r="E21" s="19"/>
      <c r="F21" s="19"/>
      <c r="G21" s="19"/>
      <c r="I21" s="41"/>
      <c r="J21" s="19"/>
    </row>
    <row r="22" spans="1:10" ht="15.75" x14ac:dyDescent="0.2">
      <c r="A22" s="16"/>
      <c r="B22" s="159" t="s">
        <v>21</v>
      </c>
      <c r="C22" s="159"/>
      <c r="D22" s="159"/>
      <c r="E22" s="159"/>
      <c r="F22" s="159"/>
      <c r="G22" s="159"/>
      <c r="I22" s="41"/>
      <c r="J22" s="19"/>
    </row>
    <row r="23" spans="1:10" ht="16.5" customHeight="1" thickBot="1" x14ac:dyDescent="0.25">
      <c r="A23" s="16"/>
      <c r="B23" s="158" t="s">
        <v>22</v>
      </c>
      <c r="C23" s="158"/>
      <c r="D23" s="158"/>
      <c r="E23" s="158"/>
      <c r="F23" s="158"/>
      <c r="G23" s="158"/>
      <c r="I23" s="41"/>
      <c r="J23" s="19"/>
    </row>
    <row r="24" spans="1:10" x14ac:dyDescent="0.2">
      <c r="A24" s="16"/>
      <c r="B24" s="85" t="s">
        <v>23</v>
      </c>
      <c r="C24" s="11"/>
      <c r="D24" s="91">
        <f>_xlfn.ARABIC(C24)</f>
        <v>0</v>
      </c>
      <c r="E24" s="92"/>
      <c r="F24" s="93"/>
      <c r="G24" s="93"/>
      <c r="I24" s="26" t="s">
        <v>24</v>
      </c>
      <c r="J24" s="49"/>
    </row>
    <row r="25" spans="1:10" x14ac:dyDescent="0.2">
      <c r="A25" s="16"/>
      <c r="B25" s="85" t="s">
        <v>25</v>
      </c>
      <c r="C25" s="12"/>
      <c r="D25" s="89"/>
      <c r="E25" s="25"/>
      <c r="F25" s="90"/>
      <c r="G25" s="90"/>
      <c r="I25" s="26" t="s">
        <v>26</v>
      </c>
      <c r="J25" s="49"/>
    </row>
    <row r="26" spans="1:10" x14ac:dyDescent="0.2">
      <c r="A26" s="16"/>
      <c r="B26" s="85" t="s">
        <v>27</v>
      </c>
      <c r="C26" s="13"/>
      <c r="D26" s="86">
        <f>_xlfn.ARABIC(C26)</f>
        <v>0</v>
      </c>
      <c r="E26" s="87"/>
      <c r="F26" s="88"/>
      <c r="G26" s="88"/>
      <c r="I26" s="26" t="s">
        <v>24</v>
      </c>
      <c r="J26" s="49"/>
    </row>
    <row r="27" spans="1:10" ht="13.5" thickBot="1" x14ac:dyDescent="0.25">
      <c r="A27" s="16"/>
      <c r="B27" s="85" t="s">
        <v>28</v>
      </c>
      <c r="C27" s="14"/>
      <c r="D27" s="83"/>
      <c r="E27" s="83"/>
      <c r="F27" s="84"/>
      <c r="G27" s="84"/>
      <c r="I27" s="26" t="s">
        <v>26</v>
      </c>
      <c r="J27" s="49"/>
    </row>
    <row r="28" spans="1:10" x14ac:dyDescent="0.2">
      <c r="A28" s="16"/>
      <c r="B28" s="19"/>
      <c r="C28" s="19"/>
      <c r="D28" s="19"/>
      <c r="E28" s="19"/>
      <c r="F28" s="19"/>
      <c r="G28" s="19"/>
      <c r="I28" s="41"/>
      <c r="J28" s="19"/>
    </row>
    <row r="29" spans="1:10" ht="15.75" x14ac:dyDescent="0.2">
      <c r="A29" s="16"/>
      <c r="B29" s="159" t="s">
        <v>29</v>
      </c>
      <c r="C29" s="159"/>
      <c r="D29" s="159"/>
      <c r="E29" s="159"/>
      <c r="F29" s="159"/>
      <c r="G29" s="159"/>
      <c r="I29" s="41"/>
      <c r="J29" s="80" t="s">
        <v>30</v>
      </c>
    </row>
    <row r="30" spans="1:10" ht="49.5" customHeight="1" x14ac:dyDescent="0.2">
      <c r="A30" s="16"/>
      <c r="B30" s="158" t="s">
        <v>31</v>
      </c>
      <c r="C30" s="158"/>
      <c r="D30" s="158"/>
      <c r="E30" s="158"/>
      <c r="F30" s="158"/>
      <c r="G30" s="158"/>
      <c r="I30" s="41"/>
      <c r="J30" s="19"/>
    </row>
    <row r="31" spans="1:10" x14ac:dyDescent="0.2">
      <c r="A31" s="16"/>
      <c r="B31" s="67" t="s">
        <v>32</v>
      </c>
      <c r="C31" s="81">
        <f>C15</f>
        <v>0</v>
      </c>
      <c r="D31" s="62"/>
      <c r="E31" s="82"/>
      <c r="F31" s="62"/>
      <c r="G31" s="62"/>
      <c r="I31" s="26" t="s">
        <v>170</v>
      </c>
      <c r="J31" s="19"/>
    </row>
    <row r="32" spans="1:10" x14ac:dyDescent="0.2">
      <c r="A32" s="16"/>
      <c r="B32" s="67" t="s">
        <v>33</v>
      </c>
      <c r="C32" s="5"/>
      <c r="D32" s="25"/>
      <c r="E32" s="62"/>
      <c r="F32" s="79"/>
      <c r="G32" s="62"/>
      <c r="I32" s="26" t="s">
        <v>34</v>
      </c>
      <c r="J32" s="19"/>
    </row>
    <row r="33" spans="1:10" x14ac:dyDescent="0.2">
      <c r="A33" s="16"/>
      <c r="B33" s="67"/>
      <c r="C33" s="77"/>
      <c r="D33" s="78" t="s">
        <v>35</v>
      </c>
      <c r="E33" s="25"/>
      <c r="F33" s="42" t="s">
        <v>36</v>
      </c>
      <c r="G33" s="62"/>
      <c r="I33" s="41"/>
      <c r="J33" s="52"/>
    </row>
    <row r="34" spans="1:10" ht="38.25" x14ac:dyDescent="0.2">
      <c r="A34" s="16"/>
      <c r="B34" s="67" t="s">
        <v>37</v>
      </c>
      <c r="C34" s="4"/>
      <c r="D34" s="42">
        <f>IF(OR($C$24="geen",C25="nvt"),0,IF((DAYS360(C25,$C$32)-(C34*360-1))&gt;0,C34,0))</f>
        <v>0</v>
      </c>
      <c r="E34" s="4"/>
      <c r="F34" s="42">
        <f>IF(OR($C$26="geen",C27="nvt"),0,IF((DAYS360(C27,$C$32)-(E34*360-1))&gt;0,E34,0))</f>
        <v>0</v>
      </c>
      <c r="G34" s="62"/>
      <c r="I34" s="26" t="s">
        <v>38</v>
      </c>
      <c r="J34" s="52"/>
    </row>
    <row r="35" spans="1:10" x14ac:dyDescent="0.2">
      <c r="A35" s="16"/>
      <c r="B35" s="64" t="s">
        <v>39</v>
      </c>
      <c r="C35" s="65"/>
      <c r="D35" s="42">
        <f>IF(OR(C25="nvt",D24&gt;D19),"onbevoegd",ROUNDDOWN(($C$5-$C$32)/365,0))</f>
        <v>0</v>
      </c>
      <c r="E35" s="66"/>
      <c r="F35" s="42">
        <f>IF(OR(C27="nvt",D26&gt;D20),"onbevoegd",ROUNDDOWN(($C$5-$C$32)/365,0))</f>
        <v>0</v>
      </c>
      <c r="G35" s="62"/>
      <c r="H35" s="19"/>
      <c r="I35" s="26" t="s">
        <v>40</v>
      </c>
      <c r="J35" s="52"/>
    </row>
    <row r="36" spans="1:10" x14ac:dyDescent="0.2">
      <c r="A36" s="16"/>
      <c r="B36" s="67" t="s">
        <v>41</v>
      </c>
      <c r="C36" s="65"/>
      <c r="D36" s="42">
        <f>IF(D35="onbevoegd","onbevoegd",SUM(D34:D35))</f>
        <v>0</v>
      </c>
      <c r="E36" s="66"/>
      <c r="F36" s="42">
        <f>IF(F35="onbevoegd","onbevoegd",SUM(F34:F35))</f>
        <v>0</v>
      </c>
      <c r="G36" s="62"/>
      <c r="H36" s="19"/>
      <c r="I36" s="33"/>
      <c r="J36" s="52"/>
    </row>
    <row r="37" spans="1:10" x14ac:dyDescent="0.2">
      <c r="A37" s="16"/>
      <c r="B37" s="67" t="s">
        <v>42</v>
      </c>
      <c r="C37" s="65"/>
      <c r="D37" s="42">
        <f>IF(D36="onbevoegd",0,IF(D36&gt;10,10,D36))</f>
        <v>0</v>
      </c>
      <c r="E37" s="66"/>
      <c r="F37" s="42">
        <f>IF(F36="onbevoegd",0,IF(F36&gt;11,10,F36))</f>
        <v>0</v>
      </c>
      <c r="G37" s="62"/>
      <c r="H37" s="19"/>
      <c r="I37" s="26" t="s">
        <v>43</v>
      </c>
      <c r="J37" s="52"/>
    </row>
    <row r="38" spans="1:10" x14ac:dyDescent="0.2">
      <c r="A38" s="16"/>
      <c r="B38" s="68"/>
      <c r="C38" s="68"/>
      <c r="D38" s="69"/>
      <c r="E38" s="34"/>
      <c r="F38" s="69"/>
      <c r="G38" s="49"/>
      <c r="H38" s="19"/>
      <c r="I38" s="33"/>
      <c r="J38" s="52"/>
    </row>
    <row r="39" spans="1:10" ht="15.75" x14ac:dyDescent="0.2">
      <c r="A39" s="16"/>
      <c r="B39" s="159" t="s">
        <v>44</v>
      </c>
      <c r="C39" s="159"/>
      <c r="D39" s="159"/>
      <c r="E39" s="159"/>
      <c r="F39" s="159"/>
      <c r="G39" s="159"/>
      <c r="H39" s="70"/>
      <c r="I39" s="33"/>
      <c r="J39" s="52"/>
    </row>
    <row r="40" spans="1:10" ht="68.25" customHeight="1" x14ac:dyDescent="0.2">
      <c r="A40" s="16"/>
      <c r="B40" s="158" t="s">
        <v>142</v>
      </c>
      <c r="C40" s="158"/>
      <c r="D40" s="158"/>
      <c r="E40" s="158"/>
      <c r="F40" s="158"/>
      <c r="G40" s="158"/>
      <c r="H40" s="71"/>
      <c r="I40" s="33"/>
      <c r="J40" s="52"/>
    </row>
    <row r="41" spans="1:10" s="47" customFormat="1" ht="30" customHeight="1" x14ac:dyDescent="0.2">
      <c r="A41" s="33"/>
      <c r="B41" s="123" t="s">
        <v>45</v>
      </c>
      <c r="C41" s="72" t="s">
        <v>145</v>
      </c>
      <c r="D41" s="73" t="s">
        <v>46</v>
      </c>
      <c r="E41" s="72" t="s">
        <v>47</v>
      </c>
      <c r="F41" s="72" t="s">
        <v>48</v>
      </c>
      <c r="G41" s="72" t="s">
        <v>49</v>
      </c>
      <c r="H41" s="74"/>
      <c r="I41" s="75"/>
      <c r="J41" s="76"/>
    </row>
    <row r="42" spans="1:10" ht="58.15" customHeight="1" x14ac:dyDescent="0.2">
      <c r="A42" s="16"/>
      <c r="B42" s="63" t="s">
        <v>143</v>
      </c>
      <c r="C42" s="146">
        <v>30</v>
      </c>
      <c r="D42" s="144"/>
      <c r="E42" s="61">
        <f>IF(C14="cantor",0,D42*C42/52)</f>
        <v>0</v>
      </c>
      <c r="F42" s="53"/>
      <c r="G42" s="124">
        <f>IF(C24="iii",(4.2*E42)/60,(5.4*E42)/60)</f>
        <v>0</v>
      </c>
      <c r="H42" s="49"/>
      <c r="I42" s="26" t="s">
        <v>159</v>
      </c>
    </row>
    <row r="43" spans="1:10" ht="61.15" customHeight="1" x14ac:dyDescent="0.2">
      <c r="A43" s="16"/>
      <c r="B43" s="63" t="s">
        <v>144</v>
      </c>
      <c r="C43" s="146">
        <v>5</v>
      </c>
      <c r="D43" s="144"/>
      <c r="E43" s="61">
        <f>IF(C11="cantor",0,D43*C43/52)</f>
        <v>0</v>
      </c>
      <c r="F43" s="24"/>
      <c r="G43" s="124">
        <f>IF(C24="iii",(4.2*E43)/60,(5.4*E43)/60)</f>
        <v>0</v>
      </c>
      <c r="H43" s="49"/>
      <c r="I43" s="26" t="s">
        <v>160</v>
      </c>
    </row>
    <row r="44" spans="1:10" ht="75" customHeight="1" x14ac:dyDescent="0.2">
      <c r="A44" s="16"/>
      <c r="B44" s="63" t="s">
        <v>146</v>
      </c>
      <c r="C44" s="146">
        <v>5</v>
      </c>
      <c r="D44" s="144"/>
      <c r="E44" s="61">
        <f>IF(C12="cantor",0,D44*C44/52)</f>
        <v>0</v>
      </c>
      <c r="F44" s="53"/>
      <c r="G44" s="124">
        <f>IF(C24="iii",(4.2*E44)/60,(5.4*E44)/60)</f>
        <v>0</v>
      </c>
      <c r="H44" s="49"/>
      <c r="I44" s="26" t="s">
        <v>147</v>
      </c>
    </row>
    <row r="45" spans="1:10" ht="25.5" x14ac:dyDescent="0.2">
      <c r="A45" s="16"/>
      <c r="B45" s="63" t="s">
        <v>148</v>
      </c>
      <c r="C45" s="146">
        <v>30</v>
      </c>
      <c r="D45" s="144"/>
      <c r="E45" s="61"/>
      <c r="F45" s="24">
        <f>IF(C14="organist",0,D45*C45/52)</f>
        <v>0</v>
      </c>
      <c r="G45" s="124">
        <f>IF(C26="iii",(4.2*F45)/60,(5.4*F45)/60)</f>
        <v>0</v>
      </c>
      <c r="H45" s="49"/>
      <c r="I45" s="26" t="s">
        <v>50</v>
      </c>
    </row>
    <row r="46" spans="1:10" x14ac:dyDescent="0.2">
      <c r="A46" s="16"/>
      <c r="B46" s="63" t="s">
        <v>51</v>
      </c>
      <c r="C46" s="146">
        <v>185</v>
      </c>
      <c r="D46" s="144"/>
      <c r="E46" s="61">
        <f>IF(C14="cantor",0,D46*C46/52)</f>
        <v>0</v>
      </c>
      <c r="F46" s="61"/>
      <c r="G46" s="124">
        <f>IF(C24="iii",(4.2*E46)/60,(5.4*E46)/60)</f>
        <v>0</v>
      </c>
      <c r="H46" s="19"/>
      <c r="I46" s="20"/>
      <c r="J46" s="52"/>
    </row>
    <row r="47" spans="1:10" x14ac:dyDescent="0.2">
      <c r="A47" s="16"/>
      <c r="B47" s="63" t="s">
        <v>52</v>
      </c>
      <c r="C47" s="146">
        <v>40</v>
      </c>
      <c r="D47" s="144"/>
      <c r="E47" s="61">
        <f>IF(C14="cantor",0,D47*C47/52)</f>
        <v>0</v>
      </c>
      <c r="F47" s="53"/>
      <c r="G47" s="124">
        <f>IF(C24="iii",(4.2*E47)/60,(5.4*E47)/60)</f>
        <v>0</v>
      </c>
      <c r="H47" s="19"/>
      <c r="I47" s="20"/>
      <c r="J47" s="52"/>
    </row>
    <row r="48" spans="1:10" x14ac:dyDescent="0.2">
      <c r="A48" s="16"/>
      <c r="B48" s="63"/>
      <c r="C48" s="53"/>
      <c r="D48" s="24"/>
      <c r="E48" s="61"/>
      <c r="F48" s="53"/>
      <c r="G48" s="24"/>
      <c r="H48" s="49"/>
      <c r="I48" s="20"/>
      <c r="J48" s="52"/>
    </row>
    <row r="49" spans="1:10" ht="45" customHeight="1" x14ac:dyDescent="0.2">
      <c r="A49" s="16"/>
      <c r="B49" s="121" t="s">
        <v>53</v>
      </c>
      <c r="C49" s="57"/>
      <c r="D49" s="58"/>
      <c r="E49" s="120" t="s">
        <v>54</v>
      </c>
      <c r="F49" s="120" t="s">
        <v>55</v>
      </c>
      <c r="G49" s="120" t="s">
        <v>56</v>
      </c>
      <c r="H49" s="49"/>
      <c r="I49" s="122" t="s">
        <v>57</v>
      </c>
      <c r="J49" s="52"/>
    </row>
    <row r="50" spans="1:10" x14ac:dyDescent="0.2">
      <c r="A50" s="16"/>
      <c r="B50" s="7" t="s">
        <v>1</v>
      </c>
      <c r="C50" s="62"/>
      <c r="D50" s="62"/>
      <c r="E50" s="10"/>
      <c r="F50" s="10"/>
      <c r="G50" s="124">
        <f>F50+E50</f>
        <v>0</v>
      </c>
      <c r="H50" s="49"/>
      <c r="I50" s="51"/>
      <c r="J50" s="52"/>
    </row>
    <row r="51" spans="1:10" x14ac:dyDescent="0.2">
      <c r="A51" s="16"/>
      <c r="B51" s="7" t="s">
        <v>1</v>
      </c>
      <c r="C51" s="53"/>
      <c r="D51" s="53"/>
      <c r="E51" s="10"/>
      <c r="F51" s="10"/>
      <c r="G51" s="124">
        <f t="shared" ref="G51:G53" si="0">F51+E51</f>
        <v>0</v>
      </c>
      <c r="H51" s="49"/>
      <c r="I51" s="51"/>
      <c r="J51" s="52"/>
    </row>
    <row r="52" spans="1:10" x14ac:dyDescent="0.2">
      <c r="A52" s="16"/>
      <c r="B52" s="7" t="s">
        <v>1</v>
      </c>
      <c r="C52" s="53"/>
      <c r="D52" s="53"/>
      <c r="E52" s="10"/>
      <c r="F52" s="10"/>
      <c r="G52" s="124">
        <f t="shared" si="0"/>
        <v>0</v>
      </c>
      <c r="H52" s="49"/>
      <c r="I52" s="51"/>
      <c r="J52" s="52"/>
    </row>
    <row r="53" spans="1:10" x14ac:dyDescent="0.2">
      <c r="A53" s="16"/>
      <c r="B53" s="7" t="s">
        <v>1</v>
      </c>
      <c r="C53" s="53"/>
      <c r="D53" s="53"/>
      <c r="E53" s="10"/>
      <c r="F53" s="10"/>
      <c r="G53" s="124">
        <f t="shared" si="0"/>
        <v>0</v>
      </c>
      <c r="H53" s="50"/>
      <c r="I53" s="51"/>
      <c r="J53" s="52"/>
    </row>
    <row r="54" spans="1:10" ht="42" customHeight="1" x14ac:dyDescent="0.2">
      <c r="A54" s="16"/>
      <c r="B54" s="121" t="s">
        <v>58</v>
      </c>
      <c r="C54" s="57"/>
      <c r="D54" s="58"/>
      <c r="E54" s="59"/>
      <c r="F54" s="57"/>
      <c r="G54" s="125"/>
      <c r="H54" s="60"/>
      <c r="I54" s="122" t="s">
        <v>59</v>
      </c>
      <c r="J54" s="52"/>
    </row>
    <row r="55" spans="1:10" x14ac:dyDescent="0.2">
      <c r="A55" s="16"/>
      <c r="B55" s="7" t="s">
        <v>1</v>
      </c>
      <c r="C55" s="53"/>
      <c r="D55" s="53"/>
      <c r="E55" s="9"/>
      <c r="F55" s="9"/>
      <c r="G55" s="124">
        <f>(F55+E55)/52</f>
        <v>0</v>
      </c>
      <c r="H55" s="50"/>
      <c r="I55" s="51"/>
      <c r="J55" s="52"/>
    </row>
    <row r="56" spans="1:10" x14ac:dyDescent="0.2">
      <c r="A56" s="16"/>
      <c r="B56" s="7" t="s">
        <v>1</v>
      </c>
      <c r="C56" s="54"/>
      <c r="D56" s="53"/>
      <c r="E56" s="9"/>
      <c r="F56" s="9"/>
      <c r="G56" s="124">
        <f t="shared" ref="G56:G57" si="1">(F56+E56)/52</f>
        <v>0</v>
      </c>
      <c r="H56" s="49"/>
      <c r="I56" s="51"/>
      <c r="J56" s="52"/>
    </row>
    <row r="57" spans="1:10" x14ac:dyDescent="0.2">
      <c r="A57" s="16"/>
      <c r="B57" s="8" t="s">
        <v>1</v>
      </c>
      <c r="C57" s="55"/>
      <c r="D57" s="56"/>
      <c r="E57" s="9"/>
      <c r="F57" s="9"/>
      <c r="G57" s="126">
        <f t="shared" si="1"/>
        <v>0</v>
      </c>
      <c r="H57" s="49"/>
      <c r="I57" s="51"/>
      <c r="J57" s="52"/>
    </row>
    <row r="58" spans="1:10" x14ac:dyDescent="0.2">
      <c r="A58" s="16"/>
      <c r="B58" s="19"/>
      <c r="C58" s="19"/>
      <c r="D58" s="48"/>
      <c r="E58" s="19"/>
      <c r="F58" s="161"/>
      <c r="G58" s="162"/>
      <c r="H58" s="19"/>
      <c r="I58" s="33"/>
      <c r="J58" s="19"/>
    </row>
    <row r="59" spans="1:10" ht="15.75" x14ac:dyDescent="0.2">
      <c r="A59" s="16"/>
      <c r="B59" s="160" t="s">
        <v>60</v>
      </c>
      <c r="C59" s="160"/>
      <c r="D59" s="160"/>
      <c r="E59" s="160"/>
      <c r="F59" s="160"/>
      <c r="G59" s="160"/>
      <c r="H59" s="34"/>
      <c r="I59" s="20"/>
      <c r="J59" s="19"/>
    </row>
    <row r="60" spans="1:10" x14ac:dyDescent="0.2">
      <c r="A60" s="16"/>
      <c r="B60" s="158" t="s">
        <v>61</v>
      </c>
      <c r="C60" s="158"/>
      <c r="D60" s="158"/>
      <c r="E60" s="158"/>
      <c r="F60" s="158"/>
      <c r="G60" s="158"/>
      <c r="H60" s="19"/>
      <c r="I60" s="6" t="s">
        <v>62</v>
      </c>
      <c r="J60" s="19"/>
    </row>
    <row r="61" spans="1:10" x14ac:dyDescent="0.2">
      <c r="A61" s="16"/>
      <c r="B61" s="17"/>
      <c r="C61" s="17"/>
      <c r="D61" s="18" t="s">
        <v>35</v>
      </c>
      <c r="E61" s="18"/>
      <c r="F61" s="18" t="s">
        <v>36</v>
      </c>
      <c r="G61" s="18"/>
      <c r="H61" s="19"/>
      <c r="I61" s="20"/>
      <c r="J61" s="19"/>
    </row>
    <row r="62" spans="1:10" x14ac:dyDescent="0.2">
      <c r="A62" s="16"/>
      <c r="B62" s="22" t="s">
        <v>63</v>
      </c>
      <c r="C62" s="23"/>
      <c r="D62" s="24">
        <f>IF($C$24=$C$19,$C$19,IF($C$24&lt;$C$19,$C$19,IF(AND($C$24&gt;$C$19,$F$67&gt;2),IF($C$24="III",$C$19,$C$24),$C$19)))</f>
        <v>0</v>
      </c>
      <c r="E62" s="25"/>
      <c r="F62" s="24">
        <f>IF($C$26=$C$20,$C$20,IF($C$26&lt;$C$20,$C$20,IF(AND($C$26&gt;$C$20,$I$67&gt;2),IF($C$26="III",$C$20,$C$26),$C$20)))</f>
        <v>0</v>
      </c>
      <c r="G62" s="25"/>
      <c r="H62" s="19"/>
      <c r="I62" s="26" t="s">
        <v>64</v>
      </c>
      <c r="J62" s="19"/>
    </row>
    <row r="63" spans="1:10" x14ac:dyDescent="0.2">
      <c r="A63" s="16"/>
      <c r="B63" s="27" t="s">
        <v>65</v>
      </c>
      <c r="C63" s="23"/>
      <c r="D63" s="24">
        <f>D37</f>
        <v>0</v>
      </c>
      <c r="E63" s="25"/>
      <c r="F63" s="24">
        <f>F37</f>
        <v>0</v>
      </c>
      <c r="G63" s="25"/>
      <c r="H63" s="19"/>
      <c r="I63" s="26" t="s">
        <v>66</v>
      </c>
      <c r="J63" s="19"/>
    </row>
    <row r="64" spans="1:10" x14ac:dyDescent="0.2">
      <c r="A64" s="16"/>
      <c r="B64" s="27" t="s">
        <v>67</v>
      </c>
      <c r="C64" s="23"/>
      <c r="D64" s="24" t="str">
        <f>CONCATENATE(D62,".",D63)</f>
        <v>0.0</v>
      </c>
      <c r="E64" s="25"/>
      <c r="F64" s="24" t="str">
        <f>CONCATENATE(F62,".",F63)</f>
        <v>0.0</v>
      </c>
      <c r="G64" s="25"/>
      <c r="H64" s="19"/>
      <c r="I64" s="20"/>
      <c r="J64" s="19"/>
    </row>
    <row r="65" spans="1:10" x14ac:dyDescent="0.2">
      <c r="A65" s="16"/>
      <c r="B65" s="28"/>
      <c r="C65" s="23"/>
      <c r="D65" s="29"/>
      <c r="E65" s="30"/>
      <c r="F65" s="23"/>
      <c r="G65" s="25"/>
      <c r="H65" s="19"/>
      <c r="I65" s="20"/>
      <c r="J65" s="19"/>
    </row>
    <row r="66" spans="1:10" x14ac:dyDescent="0.2">
      <c r="A66" s="16"/>
      <c r="B66" s="31" t="s">
        <v>68</v>
      </c>
      <c r="C66" s="23"/>
      <c r="D66" s="32" t="e">
        <f>VLOOKUP(D64,Salaristabellen!A7:H44,8,FALSE)</f>
        <v>#N/A</v>
      </c>
      <c r="E66" s="25"/>
      <c r="F66" s="32" t="e">
        <f>VLOOKUP(F64,Salaristabellen!A7:H44,8,FALSE)</f>
        <v>#N/A</v>
      </c>
      <c r="G66" s="25"/>
      <c r="H66" s="19"/>
      <c r="I66" s="20"/>
      <c r="J66" s="19"/>
    </row>
    <row r="67" spans="1:10" x14ac:dyDescent="0.2">
      <c r="A67" s="16"/>
      <c r="B67" s="31" t="s">
        <v>69</v>
      </c>
      <c r="C67" s="23"/>
      <c r="D67" s="32" t="e">
        <f>VLOOKUP(D64,Salaristabellen!A7:H44,2,FALSE)*12/(52*36)</f>
        <v>#N/A</v>
      </c>
      <c r="E67" s="25"/>
      <c r="F67" s="32" t="e">
        <f>VLOOKUP(F64,Salaristabellen!A7:H44,2)*12/(52*36)</f>
        <v>#N/A</v>
      </c>
      <c r="G67" s="25"/>
      <c r="H67" s="19"/>
      <c r="I67" s="33"/>
      <c r="J67" s="19"/>
    </row>
    <row r="68" spans="1:10" x14ac:dyDescent="0.2">
      <c r="A68" s="16"/>
      <c r="B68" s="19"/>
      <c r="C68" s="34"/>
      <c r="D68" s="97"/>
      <c r="E68" s="19"/>
      <c r="F68" s="19"/>
      <c r="G68" s="19"/>
      <c r="H68" s="19"/>
      <c r="I68" s="128"/>
      <c r="J68" s="19"/>
    </row>
    <row r="69" spans="1:10" ht="15.75" x14ac:dyDescent="0.2">
      <c r="A69" s="16"/>
      <c r="B69" s="160" t="s">
        <v>70</v>
      </c>
      <c r="C69" s="160"/>
      <c r="D69" s="160"/>
      <c r="E69" s="160"/>
      <c r="F69" s="160"/>
      <c r="G69" s="160"/>
      <c r="H69" s="34"/>
      <c r="I69" s="20"/>
      <c r="J69" s="19"/>
    </row>
    <row r="70" spans="1:10" s="39" customFormat="1" ht="25.5" x14ac:dyDescent="0.2">
      <c r="A70" s="35"/>
      <c r="B70" s="23" t="s">
        <v>35</v>
      </c>
      <c r="C70" s="36"/>
      <c r="D70" s="25"/>
      <c r="E70" s="32"/>
      <c r="F70" s="37" t="s">
        <v>71</v>
      </c>
      <c r="G70" s="38" t="e">
        <f>(SUM(E42:E47)*D66)+(SUM(E50:E53)*D67)+(SUM(E55:E57)/52*D67)</f>
        <v>#N/A</v>
      </c>
      <c r="H70" s="19"/>
      <c r="I70" s="26" t="s">
        <v>72</v>
      </c>
      <c r="J70" s="19"/>
    </row>
    <row r="71" spans="1:10" s="39" customFormat="1" ht="25.5" x14ac:dyDescent="0.2">
      <c r="A71" s="35"/>
      <c r="B71" s="23" t="s">
        <v>73</v>
      </c>
      <c r="C71" s="36"/>
      <c r="D71" s="25"/>
      <c r="E71" s="32"/>
      <c r="F71" s="37" t="s">
        <v>71</v>
      </c>
      <c r="G71" s="38" t="e">
        <f>(SUM(F42:F47)*F66)+(SUM(F50:F53)*F67)+(SUM(F55:F57)/52*F67)</f>
        <v>#N/A</v>
      </c>
      <c r="H71" s="19"/>
      <c r="I71" s="26" t="s">
        <v>72</v>
      </c>
      <c r="J71" s="19"/>
    </row>
    <row r="72" spans="1:10" s="39" customFormat="1" x14ac:dyDescent="0.2">
      <c r="A72" s="35"/>
      <c r="B72" s="156" t="s">
        <v>74</v>
      </c>
      <c r="C72" s="156"/>
      <c r="D72" s="156"/>
      <c r="E72" s="156"/>
      <c r="F72" s="156"/>
      <c r="G72" s="40" t="e">
        <f>SUM(G70:G71)</f>
        <v>#N/A</v>
      </c>
      <c r="H72" s="19"/>
      <c r="I72" s="41"/>
      <c r="J72" s="19"/>
    </row>
    <row r="73" spans="1:10" s="39" customFormat="1" x14ac:dyDescent="0.2">
      <c r="A73" s="35"/>
      <c r="B73" s="23"/>
      <c r="C73" s="42"/>
      <c r="D73" s="25"/>
      <c r="E73" s="42"/>
      <c r="F73" s="25"/>
      <c r="G73" s="43"/>
      <c r="H73" s="19"/>
      <c r="I73" s="41"/>
      <c r="J73" s="19"/>
    </row>
    <row r="74" spans="1:10" s="39" customFormat="1" x14ac:dyDescent="0.2">
      <c r="A74" s="35"/>
      <c r="B74" s="156" t="s">
        <v>75</v>
      </c>
      <c r="C74" s="156"/>
      <c r="D74" s="156"/>
      <c r="E74" s="156"/>
      <c r="F74" s="156"/>
      <c r="G74" s="38" t="e">
        <f>G72*52/12</f>
        <v>#N/A</v>
      </c>
      <c r="H74" s="19"/>
      <c r="I74" s="41"/>
      <c r="J74" s="19"/>
    </row>
    <row r="75" spans="1:10" s="39" customFormat="1" x14ac:dyDescent="0.2">
      <c r="A75" s="35"/>
      <c r="B75" s="156" t="s">
        <v>76</v>
      </c>
      <c r="C75" s="156"/>
      <c r="D75" s="156"/>
      <c r="E75" s="156"/>
      <c r="F75" s="156"/>
      <c r="G75" s="38" t="e">
        <f>G72*52</f>
        <v>#N/A</v>
      </c>
      <c r="H75" s="19"/>
      <c r="I75" s="41"/>
      <c r="J75" s="19"/>
    </row>
    <row r="76" spans="1:10" s="39" customFormat="1" x14ac:dyDescent="0.2">
      <c r="A76" s="35"/>
      <c r="B76" s="156" t="s">
        <v>77</v>
      </c>
      <c r="C76" s="156"/>
      <c r="D76" s="156"/>
      <c r="E76" s="156"/>
      <c r="F76" s="156"/>
      <c r="G76" s="44">
        <f>SUM(G42:G48,G50:G53,G55:G57)/36</f>
        <v>0</v>
      </c>
      <c r="H76" s="19"/>
      <c r="I76" s="41"/>
      <c r="J76" s="19"/>
    </row>
    <row r="77" spans="1:10" s="39" customFormat="1" x14ac:dyDescent="0.2">
      <c r="A77" s="16"/>
      <c r="B77" s="19"/>
      <c r="C77" s="19"/>
      <c r="D77" s="19"/>
      <c r="E77" s="19"/>
      <c r="F77" s="19"/>
      <c r="G77" s="19"/>
      <c r="H77" s="19"/>
      <c r="I77" s="41"/>
      <c r="J77" s="19"/>
    </row>
    <row r="78" spans="1:10" x14ac:dyDescent="0.2">
      <c r="I78" s="46"/>
    </row>
    <row r="79" spans="1:10" x14ac:dyDescent="0.2">
      <c r="I79" s="46"/>
    </row>
    <row r="80" spans="1:10" x14ac:dyDescent="0.2">
      <c r="I80" s="46"/>
    </row>
  </sheetData>
  <mergeCells count="30">
    <mergeCell ref="B76:F76"/>
    <mergeCell ref="B29:G29"/>
    <mergeCell ref="B30:G30"/>
    <mergeCell ref="B39:G39"/>
    <mergeCell ref="B40:G40"/>
    <mergeCell ref="F58:G58"/>
    <mergeCell ref="B59:G59"/>
    <mergeCell ref="B60:G60"/>
    <mergeCell ref="B69:G69"/>
    <mergeCell ref="B72:F72"/>
    <mergeCell ref="B74:F74"/>
    <mergeCell ref="B75:F75"/>
    <mergeCell ref="B23:G23"/>
    <mergeCell ref="C9:E9"/>
    <mergeCell ref="C10:E10"/>
    <mergeCell ref="C11:E11"/>
    <mergeCell ref="C12:E12"/>
    <mergeCell ref="C14:E14"/>
    <mergeCell ref="C15:E15"/>
    <mergeCell ref="B17:G17"/>
    <mergeCell ref="B18:G18"/>
    <mergeCell ref="E19:F19"/>
    <mergeCell ref="E20:F20"/>
    <mergeCell ref="B22:G22"/>
    <mergeCell ref="C8:E8"/>
    <mergeCell ref="A1:F1"/>
    <mergeCell ref="B3:G3"/>
    <mergeCell ref="B4:G4"/>
    <mergeCell ref="C5:E5"/>
    <mergeCell ref="C7:E7"/>
  </mergeCells>
  <pageMargins left="0.7" right="0.7" top="0.75" bottom="0.75" header="0.3" footer="0.3"/>
  <pageSetup paperSize="9" scale="4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4781213-3516-4200-849F-F937AFE12E7D}">
          <x14:formula1>
            <xm:f>Facilitair!$B$2:$D$2</xm:f>
          </x14:formula1>
          <xm:sqref>C14:E14</xm:sqref>
        </x14:dataValidation>
        <x14:dataValidation type="list" allowBlank="1" showInputMessage="1" showErrorMessage="1" xr:uid="{7AEE279F-0154-4EE5-9327-0CC912B1AD0D}">
          <x14:formula1>
            <xm:f>Facilitair!$B$1:$E$1</xm:f>
          </x14:formula1>
          <xm:sqref>C19:C20 C24 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42BDD-4633-4C01-8840-82C6084E9406}">
  <sheetPr>
    <pageSetUpPr fitToPage="1"/>
  </sheetPr>
  <dimension ref="A1:LN80"/>
  <sheetViews>
    <sheetView showGridLines="0" zoomScale="93" zoomScaleNormal="93" workbookViewId="0">
      <selection activeCell="B4" sqref="B4:G4"/>
    </sheetView>
  </sheetViews>
  <sheetFormatPr defaultColWidth="0" defaultRowHeight="12.75" x14ac:dyDescent="0.2"/>
  <cols>
    <col min="1" max="1" width="12.5703125" style="45" customWidth="1"/>
    <col min="2" max="2" width="41.85546875" style="39" customWidth="1"/>
    <col min="3" max="3" width="13.7109375" style="21" bestFit="1" customWidth="1"/>
    <col min="4" max="4" width="11.28515625" style="21" customWidth="1"/>
    <col min="5" max="5" width="8.85546875" style="21" bestFit="1" customWidth="1"/>
    <col min="6" max="6" width="12.28515625" style="21" bestFit="1" customWidth="1"/>
    <col min="7" max="7" width="15.140625" style="21" bestFit="1" customWidth="1"/>
    <col min="8" max="8" width="2.5703125" style="21" customWidth="1"/>
    <col min="9" max="9" width="62.7109375" style="47" customWidth="1"/>
    <col min="10" max="10" width="10.85546875" style="21" hidden="1" customWidth="1"/>
    <col min="11" max="326" width="0" style="21" hidden="1" customWidth="1"/>
    <col min="327" max="16383" width="12.5703125" style="21" hidden="1"/>
    <col min="16384" max="16384" width="12.5703125" style="21" hidden="1" customWidth="1"/>
  </cols>
  <sheetData>
    <row r="1" spans="1:10" ht="57" customHeight="1" x14ac:dyDescent="0.2">
      <c r="A1" s="154" t="e" vm="1">
        <v>#VALUE!</v>
      </c>
      <c r="B1" s="154"/>
      <c r="C1" s="154"/>
      <c r="D1" s="154"/>
      <c r="E1" s="154"/>
      <c r="F1" s="154"/>
      <c r="I1" s="107" t="e" vm="2">
        <v>#VALUE!</v>
      </c>
    </row>
    <row r="2" spans="1:10" x14ac:dyDescent="0.2">
      <c r="A2" s="108"/>
      <c r="B2" s="108"/>
      <c r="E2" s="109"/>
      <c r="F2" s="109"/>
      <c r="G2" s="109"/>
      <c r="H2" s="109"/>
      <c r="I2" s="46"/>
    </row>
    <row r="3" spans="1:10" ht="15.75" x14ac:dyDescent="0.25">
      <c r="B3" s="148" t="s">
        <v>176</v>
      </c>
      <c r="C3" s="148"/>
      <c r="D3" s="148"/>
      <c r="E3" s="148"/>
      <c r="F3" s="148"/>
      <c r="G3" s="148"/>
      <c r="I3" s="110"/>
      <c r="J3" s="111"/>
    </row>
    <row r="4" spans="1:10" ht="16.5" thickBot="1" x14ac:dyDescent="0.3">
      <c r="A4" s="112"/>
      <c r="B4" s="157" t="s">
        <v>3</v>
      </c>
      <c r="C4" s="157"/>
      <c r="D4" s="157"/>
      <c r="E4" s="157"/>
      <c r="F4" s="157"/>
      <c r="G4" s="157"/>
      <c r="I4" s="113" t="s">
        <v>0</v>
      </c>
      <c r="J4" s="111"/>
    </row>
    <row r="5" spans="1:10" x14ac:dyDescent="0.2">
      <c r="A5" s="16"/>
      <c r="B5" s="99" t="s">
        <v>4</v>
      </c>
      <c r="C5" s="163"/>
      <c r="D5" s="164"/>
      <c r="E5" s="164"/>
      <c r="F5" s="105"/>
      <c r="G5" s="105"/>
      <c r="I5" s="26" t="s">
        <v>5</v>
      </c>
      <c r="J5" s="19"/>
    </row>
    <row r="6" spans="1:10" x14ac:dyDescent="0.2">
      <c r="A6" s="16"/>
      <c r="B6" s="99"/>
      <c r="C6" s="102"/>
      <c r="D6" s="103"/>
      <c r="E6" s="103"/>
      <c r="F6" s="101"/>
      <c r="G6" s="101"/>
      <c r="I6" s="41"/>
      <c r="J6" s="19"/>
    </row>
    <row r="7" spans="1:10" x14ac:dyDescent="0.2">
      <c r="A7" s="16"/>
      <c r="B7" s="99" t="s">
        <v>6</v>
      </c>
      <c r="C7" s="166"/>
      <c r="D7" s="165"/>
      <c r="E7" s="165"/>
      <c r="F7" s="101"/>
      <c r="G7" s="101"/>
      <c r="I7" s="26" t="s">
        <v>162</v>
      </c>
      <c r="J7" s="19"/>
    </row>
    <row r="8" spans="1:10" x14ac:dyDescent="0.2">
      <c r="A8" s="16"/>
      <c r="B8" s="67" t="s">
        <v>7</v>
      </c>
      <c r="C8" s="165"/>
      <c r="D8" s="165"/>
      <c r="E8" s="165"/>
      <c r="F8" s="101"/>
      <c r="G8" s="101"/>
      <c r="I8" s="26" t="s">
        <v>5</v>
      </c>
      <c r="J8" s="49"/>
    </row>
    <row r="9" spans="1:10" x14ac:dyDescent="0.2">
      <c r="A9" s="16"/>
      <c r="B9" s="99" t="s">
        <v>8</v>
      </c>
      <c r="C9" s="167"/>
      <c r="D9" s="167"/>
      <c r="E9" s="167"/>
      <c r="F9" s="101"/>
      <c r="G9" s="101"/>
      <c r="I9" s="41"/>
      <c r="J9" s="19"/>
    </row>
    <row r="10" spans="1:10" x14ac:dyDescent="0.2">
      <c r="A10" s="16"/>
      <c r="B10" s="99" t="s">
        <v>9</v>
      </c>
      <c r="C10" s="167"/>
      <c r="D10" s="167"/>
      <c r="E10" s="167"/>
      <c r="F10" s="101"/>
      <c r="G10" s="101"/>
      <c r="I10" s="41"/>
      <c r="J10" s="19"/>
    </row>
    <row r="11" spans="1:10" x14ac:dyDescent="0.2">
      <c r="A11" s="16"/>
      <c r="B11" s="99" t="s">
        <v>10</v>
      </c>
      <c r="C11" s="167"/>
      <c r="D11" s="167"/>
      <c r="E11" s="167"/>
      <c r="F11" s="101"/>
      <c r="G11" s="101"/>
      <c r="I11" s="41"/>
      <c r="J11" s="19"/>
    </row>
    <row r="12" spans="1:10" x14ac:dyDescent="0.2">
      <c r="A12" s="16"/>
      <c r="B12" s="99" t="s">
        <v>11</v>
      </c>
      <c r="C12" s="168"/>
      <c r="D12" s="168"/>
      <c r="E12" s="168"/>
      <c r="F12" s="104"/>
      <c r="G12" s="104"/>
      <c r="I12" s="41"/>
      <c r="J12" s="19"/>
    </row>
    <row r="13" spans="1:10" x14ac:dyDescent="0.2">
      <c r="A13" s="16"/>
      <c r="B13" s="99"/>
      <c r="C13" s="102"/>
      <c r="D13" s="103"/>
      <c r="E13" s="103"/>
      <c r="F13" s="101"/>
      <c r="G13" s="101"/>
      <c r="I13" s="41"/>
      <c r="J13" s="19"/>
    </row>
    <row r="14" spans="1:10" x14ac:dyDescent="0.2">
      <c r="A14" s="16"/>
      <c r="B14" s="99" t="s">
        <v>12</v>
      </c>
      <c r="C14" s="169"/>
      <c r="D14" s="170"/>
      <c r="E14" s="170"/>
      <c r="F14" s="101"/>
      <c r="G14" s="101"/>
      <c r="I14" s="26" t="s">
        <v>13</v>
      </c>
      <c r="J14" s="39"/>
    </row>
    <row r="15" spans="1:10" ht="51.75" thickBot="1" x14ac:dyDescent="0.25">
      <c r="A15" s="16"/>
      <c r="B15" s="99" t="s">
        <v>14</v>
      </c>
      <c r="C15" s="165"/>
      <c r="D15" s="165"/>
      <c r="E15" s="165"/>
      <c r="F15" s="100"/>
      <c r="G15" s="100"/>
      <c r="I15" s="26" t="s">
        <v>161</v>
      </c>
      <c r="J15" s="49"/>
    </row>
    <row r="16" spans="1:10" x14ac:dyDescent="0.2">
      <c r="A16" s="16"/>
      <c r="B16" s="19"/>
      <c r="C16" s="19"/>
      <c r="D16" s="35"/>
      <c r="E16" s="19"/>
      <c r="F16" s="69"/>
      <c r="G16" s="35"/>
      <c r="I16" s="41"/>
      <c r="J16" s="19"/>
    </row>
    <row r="17" spans="1:10" ht="15.75" x14ac:dyDescent="0.2">
      <c r="A17" s="16"/>
      <c r="B17" s="159" t="s">
        <v>15</v>
      </c>
      <c r="C17" s="159"/>
      <c r="D17" s="159"/>
      <c r="E17" s="159"/>
      <c r="F17" s="159"/>
      <c r="G17" s="159"/>
      <c r="I17" s="41"/>
      <c r="J17" s="19"/>
    </row>
    <row r="18" spans="1:10" ht="13.5" thickBot="1" x14ac:dyDescent="0.25">
      <c r="A18" s="16"/>
      <c r="B18" s="158" t="s">
        <v>16</v>
      </c>
      <c r="C18" s="158"/>
      <c r="D18" s="158"/>
      <c r="E18" s="158"/>
      <c r="F18" s="158"/>
      <c r="G18" s="158"/>
      <c r="I18" s="41"/>
      <c r="J18" s="19"/>
    </row>
    <row r="19" spans="1:10" x14ac:dyDescent="0.2">
      <c r="A19" s="16"/>
      <c r="B19" s="85" t="s">
        <v>17</v>
      </c>
      <c r="C19" s="15"/>
      <c r="D19" s="98">
        <f>_xlfn.ARABIC(C19)</f>
        <v>0</v>
      </c>
      <c r="E19" s="171"/>
      <c r="F19" s="171"/>
      <c r="G19" s="96"/>
      <c r="H19" s="97"/>
      <c r="I19" s="26" t="s">
        <v>18</v>
      </c>
      <c r="J19" s="19"/>
    </row>
    <row r="20" spans="1:10" ht="13.5" thickBot="1" x14ac:dyDescent="0.25">
      <c r="A20" s="16"/>
      <c r="B20" s="85" t="s">
        <v>19</v>
      </c>
      <c r="C20" s="11"/>
      <c r="D20" s="95">
        <f>_xlfn.ARABIC(C20)</f>
        <v>0</v>
      </c>
      <c r="E20" s="171"/>
      <c r="F20" s="171"/>
      <c r="G20" s="96"/>
      <c r="H20" s="97"/>
      <c r="I20" s="26" t="s">
        <v>20</v>
      </c>
      <c r="J20" s="19"/>
    </row>
    <row r="21" spans="1:10" x14ac:dyDescent="0.2">
      <c r="A21" s="16"/>
      <c r="B21" s="94"/>
      <c r="C21" s="19"/>
      <c r="D21" s="127"/>
      <c r="E21" s="19"/>
      <c r="F21" s="19"/>
      <c r="G21" s="19"/>
      <c r="I21" s="41"/>
      <c r="J21" s="19"/>
    </row>
    <row r="22" spans="1:10" ht="15.75" x14ac:dyDescent="0.2">
      <c r="A22" s="16"/>
      <c r="B22" s="159" t="s">
        <v>21</v>
      </c>
      <c r="C22" s="159"/>
      <c r="D22" s="159"/>
      <c r="E22" s="159"/>
      <c r="F22" s="159"/>
      <c r="G22" s="159"/>
      <c r="I22" s="41"/>
      <c r="J22" s="19"/>
    </row>
    <row r="23" spans="1:10" ht="16.5" customHeight="1" thickBot="1" x14ac:dyDescent="0.25">
      <c r="A23" s="16"/>
      <c r="B23" s="158" t="s">
        <v>22</v>
      </c>
      <c r="C23" s="158"/>
      <c r="D23" s="158"/>
      <c r="E23" s="158"/>
      <c r="F23" s="158"/>
      <c r="G23" s="158"/>
      <c r="I23" s="41"/>
      <c r="J23" s="19"/>
    </row>
    <row r="24" spans="1:10" x14ac:dyDescent="0.2">
      <c r="A24" s="16"/>
      <c r="B24" s="85" t="s">
        <v>23</v>
      </c>
      <c r="C24" s="11"/>
      <c r="D24" s="91">
        <f>_xlfn.ARABIC(C24)</f>
        <v>0</v>
      </c>
      <c r="E24" s="92"/>
      <c r="F24" s="93"/>
      <c r="G24" s="93"/>
      <c r="I24" s="26" t="s">
        <v>24</v>
      </c>
      <c r="J24" s="49"/>
    </row>
    <row r="25" spans="1:10" x14ac:dyDescent="0.2">
      <c r="A25" s="16"/>
      <c r="B25" s="85" t="s">
        <v>25</v>
      </c>
      <c r="C25" s="12"/>
      <c r="D25" s="89"/>
      <c r="E25" s="25"/>
      <c r="F25" s="90"/>
      <c r="G25" s="90"/>
      <c r="I25" s="26" t="s">
        <v>26</v>
      </c>
      <c r="J25" s="49"/>
    </row>
    <row r="26" spans="1:10" x14ac:dyDescent="0.2">
      <c r="A26" s="16"/>
      <c r="B26" s="85" t="s">
        <v>27</v>
      </c>
      <c r="C26" s="13"/>
      <c r="D26" s="86">
        <f>_xlfn.ARABIC(C26)</f>
        <v>0</v>
      </c>
      <c r="E26" s="87"/>
      <c r="F26" s="88"/>
      <c r="G26" s="88"/>
      <c r="I26" s="26" t="s">
        <v>24</v>
      </c>
      <c r="J26" s="49"/>
    </row>
    <row r="27" spans="1:10" ht="13.5" thickBot="1" x14ac:dyDescent="0.25">
      <c r="A27" s="16"/>
      <c r="B27" s="85" t="s">
        <v>28</v>
      </c>
      <c r="C27" s="14"/>
      <c r="D27" s="83"/>
      <c r="E27" s="83"/>
      <c r="F27" s="84"/>
      <c r="G27" s="84"/>
      <c r="I27" s="26" t="s">
        <v>26</v>
      </c>
      <c r="J27" s="49"/>
    </row>
    <row r="28" spans="1:10" x14ac:dyDescent="0.2">
      <c r="A28" s="16"/>
      <c r="B28" s="19"/>
      <c r="C28" s="19"/>
      <c r="D28" s="19"/>
      <c r="E28" s="19"/>
      <c r="F28" s="19"/>
      <c r="G28" s="19"/>
      <c r="I28" s="41"/>
      <c r="J28" s="19"/>
    </row>
    <row r="29" spans="1:10" ht="15.75" x14ac:dyDescent="0.2">
      <c r="A29" s="16"/>
      <c r="B29" s="159" t="s">
        <v>29</v>
      </c>
      <c r="C29" s="159"/>
      <c r="D29" s="159"/>
      <c r="E29" s="159"/>
      <c r="F29" s="159"/>
      <c r="G29" s="159"/>
      <c r="I29" s="41"/>
      <c r="J29" s="80" t="s">
        <v>30</v>
      </c>
    </row>
    <row r="30" spans="1:10" ht="49.5" customHeight="1" x14ac:dyDescent="0.2">
      <c r="A30" s="16"/>
      <c r="B30" s="158" t="s">
        <v>31</v>
      </c>
      <c r="C30" s="158"/>
      <c r="D30" s="158"/>
      <c r="E30" s="158"/>
      <c r="F30" s="158"/>
      <c r="G30" s="158"/>
      <c r="I30" s="41"/>
      <c r="J30" s="19"/>
    </row>
    <row r="31" spans="1:10" x14ac:dyDescent="0.2">
      <c r="A31" s="16"/>
      <c r="B31" s="67" t="s">
        <v>32</v>
      </c>
      <c r="C31" s="81">
        <f>C15</f>
        <v>0</v>
      </c>
      <c r="D31" s="62"/>
      <c r="E31" s="82"/>
      <c r="F31" s="62"/>
      <c r="G31" s="62"/>
      <c r="I31" s="26" t="s">
        <v>170</v>
      </c>
      <c r="J31" s="19"/>
    </row>
    <row r="32" spans="1:10" x14ac:dyDescent="0.2">
      <c r="A32" s="16"/>
      <c r="B32" s="67" t="s">
        <v>33</v>
      </c>
      <c r="C32" s="5"/>
      <c r="D32" s="25"/>
      <c r="E32" s="62"/>
      <c r="F32" s="79"/>
      <c r="G32" s="62"/>
      <c r="I32" s="26" t="s">
        <v>34</v>
      </c>
      <c r="J32" s="19"/>
    </row>
    <row r="33" spans="1:10" x14ac:dyDescent="0.2">
      <c r="A33" s="16"/>
      <c r="B33" s="67"/>
      <c r="C33" s="77"/>
      <c r="D33" s="78" t="s">
        <v>35</v>
      </c>
      <c r="E33" s="25"/>
      <c r="F33" s="42" t="s">
        <v>36</v>
      </c>
      <c r="G33" s="62"/>
      <c r="I33" s="41"/>
      <c r="J33" s="52"/>
    </row>
    <row r="34" spans="1:10" ht="38.25" x14ac:dyDescent="0.2">
      <c r="A34" s="16"/>
      <c r="B34" s="67" t="s">
        <v>37</v>
      </c>
      <c r="C34" s="4"/>
      <c r="D34" s="42">
        <f>IF(OR($C$24="geen",C25="nvt"),0,IF((DAYS360(C25,$C$32)-(C34*360-1))&gt;0,C34,0))</f>
        <v>0</v>
      </c>
      <c r="E34" s="4"/>
      <c r="F34" s="42">
        <f>IF(OR($C$26="geen",C27="nvt"),0,IF((DAYS360(C27,$C$32)-(E34*360-1))&gt;0,E34,0))</f>
        <v>0</v>
      </c>
      <c r="G34" s="62"/>
      <c r="I34" s="26" t="s">
        <v>38</v>
      </c>
      <c r="J34" s="52"/>
    </row>
    <row r="35" spans="1:10" x14ac:dyDescent="0.2">
      <c r="A35" s="16"/>
      <c r="B35" s="64" t="s">
        <v>39</v>
      </c>
      <c r="C35" s="65"/>
      <c r="D35" s="42">
        <f>IF(OR(C25="nvt",D24&gt;D19),"onbevoegd",ROUNDDOWN(($C$5-$C$32)/365,0))</f>
        <v>0</v>
      </c>
      <c r="E35" s="66"/>
      <c r="F35" s="42">
        <f>IF(OR(C27="nvt",D26&gt;D20),"onbevoegd",ROUNDDOWN(($C$5-$C$32)/365,0))</f>
        <v>0</v>
      </c>
      <c r="G35" s="62"/>
      <c r="H35" s="19"/>
      <c r="I35" s="26" t="s">
        <v>40</v>
      </c>
      <c r="J35" s="52"/>
    </row>
    <row r="36" spans="1:10" x14ac:dyDescent="0.2">
      <c r="A36" s="16"/>
      <c r="B36" s="67" t="s">
        <v>41</v>
      </c>
      <c r="C36" s="65"/>
      <c r="D36" s="42">
        <f>IF(D35="onbevoegd","onbevoegd",SUM(D34:D35))</f>
        <v>0</v>
      </c>
      <c r="E36" s="66"/>
      <c r="F36" s="42">
        <f>IF(F35="onbevoegd","onbevoegd",SUM(F34:F35))</f>
        <v>0</v>
      </c>
      <c r="G36" s="62"/>
      <c r="H36" s="19"/>
      <c r="I36" s="33"/>
      <c r="J36" s="52"/>
    </row>
    <row r="37" spans="1:10" x14ac:dyDescent="0.2">
      <c r="A37" s="16"/>
      <c r="B37" s="67" t="s">
        <v>42</v>
      </c>
      <c r="C37" s="65"/>
      <c r="D37" s="42">
        <f>IF(D36="onbevoegd",0,IF(D36&gt;10,10,D36))</f>
        <v>0</v>
      </c>
      <c r="E37" s="66"/>
      <c r="F37" s="42">
        <f>IF(F36="onbevoegd",0,IF(F36&gt;11,10,F36))</f>
        <v>0</v>
      </c>
      <c r="G37" s="62"/>
      <c r="H37" s="19"/>
      <c r="I37" s="26" t="s">
        <v>43</v>
      </c>
      <c r="J37" s="52"/>
    </row>
    <row r="38" spans="1:10" x14ac:dyDescent="0.2">
      <c r="A38" s="16"/>
      <c r="B38" s="68"/>
      <c r="C38" s="68"/>
      <c r="D38" s="69"/>
      <c r="E38" s="34"/>
      <c r="F38" s="69"/>
      <c r="G38" s="49"/>
      <c r="H38" s="19"/>
      <c r="I38" s="33"/>
      <c r="J38" s="52"/>
    </row>
    <row r="39" spans="1:10" ht="15.75" x14ac:dyDescent="0.2">
      <c r="A39" s="16"/>
      <c r="B39" s="159" t="s">
        <v>44</v>
      </c>
      <c r="C39" s="159"/>
      <c r="D39" s="159"/>
      <c r="E39" s="159"/>
      <c r="F39" s="159"/>
      <c r="G39" s="159"/>
      <c r="H39" s="70"/>
      <c r="I39" s="33"/>
      <c r="J39" s="52"/>
    </row>
    <row r="40" spans="1:10" ht="68.25" customHeight="1" x14ac:dyDescent="0.2">
      <c r="A40" s="16"/>
      <c r="B40" s="158" t="s">
        <v>142</v>
      </c>
      <c r="C40" s="158"/>
      <c r="D40" s="158"/>
      <c r="E40" s="158"/>
      <c r="F40" s="158"/>
      <c r="G40" s="158"/>
      <c r="H40" s="71"/>
      <c r="I40" s="33"/>
      <c r="J40" s="52"/>
    </row>
    <row r="41" spans="1:10" s="47" customFormat="1" ht="30" customHeight="1" x14ac:dyDescent="0.2">
      <c r="A41" s="33"/>
      <c r="B41" s="123" t="s">
        <v>45</v>
      </c>
      <c r="C41" s="72" t="s">
        <v>145</v>
      </c>
      <c r="D41" s="73" t="s">
        <v>46</v>
      </c>
      <c r="E41" s="72" t="s">
        <v>47</v>
      </c>
      <c r="F41" s="72" t="s">
        <v>48</v>
      </c>
      <c r="G41" s="72" t="s">
        <v>49</v>
      </c>
      <c r="H41" s="74"/>
      <c r="I41" s="75"/>
      <c r="J41" s="76"/>
    </row>
    <row r="42" spans="1:10" ht="58.15" customHeight="1" x14ac:dyDescent="0.2">
      <c r="A42" s="16"/>
      <c r="B42" s="63" t="s">
        <v>143</v>
      </c>
      <c r="C42" s="146">
        <v>30</v>
      </c>
      <c r="D42" s="144"/>
      <c r="E42" s="61">
        <f>IF(C14="cantor",0,D42*C42/52)</f>
        <v>0</v>
      </c>
      <c r="F42" s="53"/>
      <c r="G42" s="124">
        <f>IF(C24="iii",(4.2*E42)/60,(5.4*E42)/60)</f>
        <v>0</v>
      </c>
      <c r="H42" s="49"/>
      <c r="I42" s="26" t="s">
        <v>159</v>
      </c>
    </row>
    <row r="43" spans="1:10" ht="61.15" customHeight="1" x14ac:dyDescent="0.2">
      <c r="A43" s="16"/>
      <c r="B43" s="63" t="s">
        <v>144</v>
      </c>
      <c r="C43" s="146">
        <v>5</v>
      </c>
      <c r="D43" s="144"/>
      <c r="E43" s="61">
        <f>IF(C11="cantor",0,D43*C43/52)</f>
        <v>0</v>
      </c>
      <c r="F43" s="24"/>
      <c r="G43" s="124">
        <f>IF(C24="iii",(4.2*E43)/60,(5.4*E43)/60)</f>
        <v>0</v>
      </c>
      <c r="H43" s="49"/>
      <c r="I43" s="26" t="s">
        <v>160</v>
      </c>
    </row>
    <row r="44" spans="1:10" ht="75" customHeight="1" x14ac:dyDescent="0.2">
      <c r="A44" s="16"/>
      <c r="B44" s="63" t="s">
        <v>146</v>
      </c>
      <c r="C44" s="146">
        <v>5</v>
      </c>
      <c r="D44" s="144"/>
      <c r="E44" s="61">
        <f>IF(C12="cantor",0,D44*C44/52)</f>
        <v>0</v>
      </c>
      <c r="F44" s="53"/>
      <c r="G44" s="124">
        <f>IF(C24="iii",(4.2*E44)/60,(5.4*E44)/60)</f>
        <v>0</v>
      </c>
      <c r="H44" s="49"/>
      <c r="I44" s="26" t="s">
        <v>147</v>
      </c>
    </row>
    <row r="45" spans="1:10" ht="25.5" x14ac:dyDescent="0.2">
      <c r="A45" s="16"/>
      <c r="B45" s="63" t="s">
        <v>148</v>
      </c>
      <c r="C45" s="146">
        <v>30</v>
      </c>
      <c r="D45" s="144"/>
      <c r="E45" s="61"/>
      <c r="F45" s="24">
        <f>IF(C14="organist",0,D45*C45/52)</f>
        <v>0</v>
      </c>
      <c r="G45" s="124">
        <f>IF(C26="iii",(4.2*F45)/60,(5.4*F45)/60)</f>
        <v>0</v>
      </c>
      <c r="H45" s="49"/>
      <c r="I45" s="26" t="s">
        <v>50</v>
      </c>
    </row>
    <row r="46" spans="1:10" x14ac:dyDescent="0.2">
      <c r="A46" s="16"/>
      <c r="B46" s="63" t="s">
        <v>51</v>
      </c>
      <c r="C46" s="146">
        <v>185</v>
      </c>
      <c r="D46" s="144"/>
      <c r="E46" s="61">
        <f>IF(C14="cantor",0,D46*C46/52)</f>
        <v>0</v>
      </c>
      <c r="F46" s="61"/>
      <c r="G46" s="124">
        <f>IF(C24="iii",(4.2*E46)/60,(5.4*E46)/60)</f>
        <v>0</v>
      </c>
      <c r="H46" s="19"/>
      <c r="I46" s="20"/>
      <c r="J46" s="52"/>
    </row>
    <row r="47" spans="1:10" x14ac:dyDescent="0.2">
      <c r="A47" s="16"/>
      <c r="B47" s="63" t="s">
        <v>52</v>
      </c>
      <c r="C47" s="146">
        <v>40</v>
      </c>
      <c r="D47" s="144"/>
      <c r="E47" s="61">
        <f>IF(C14="cantor",0,D47*C47/52)</f>
        <v>0</v>
      </c>
      <c r="F47" s="53"/>
      <c r="G47" s="124">
        <f>IF(C24="iii",(4.2*E47)/60,(5.4*E47)/60)</f>
        <v>0</v>
      </c>
      <c r="H47" s="19"/>
      <c r="I47" s="20"/>
      <c r="J47" s="52"/>
    </row>
    <row r="48" spans="1:10" x14ac:dyDescent="0.2">
      <c r="A48" s="16"/>
      <c r="B48" s="63"/>
      <c r="C48" s="53"/>
      <c r="D48" s="24"/>
      <c r="E48" s="61"/>
      <c r="F48" s="53"/>
      <c r="G48" s="24"/>
      <c r="H48" s="49"/>
      <c r="I48" s="20"/>
      <c r="J48" s="52"/>
    </row>
    <row r="49" spans="1:10" ht="45" customHeight="1" x14ac:dyDescent="0.2">
      <c r="A49" s="16"/>
      <c r="B49" s="121" t="s">
        <v>53</v>
      </c>
      <c r="C49" s="57"/>
      <c r="D49" s="58"/>
      <c r="E49" s="120" t="s">
        <v>54</v>
      </c>
      <c r="F49" s="120" t="s">
        <v>55</v>
      </c>
      <c r="G49" s="120" t="s">
        <v>56</v>
      </c>
      <c r="H49" s="49"/>
      <c r="I49" s="122" t="s">
        <v>57</v>
      </c>
      <c r="J49" s="52"/>
    </row>
    <row r="50" spans="1:10" x14ac:dyDescent="0.2">
      <c r="A50" s="16"/>
      <c r="B50" s="7" t="s">
        <v>1</v>
      </c>
      <c r="C50" s="62"/>
      <c r="D50" s="62"/>
      <c r="E50" s="10"/>
      <c r="F50" s="10"/>
      <c r="G50" s="124">
        <f>F50+E50</f>
        <v>0</v>
      </c>
      <c r="H50" s="49"/>
      <c r="I50" s="51"/>
      <c r="J50" s="52"/>
    </row>
    <row r="51" spans="1:10" x14ac:dyDescent="0.2">
      <c r="A51" s="16"/>
      <c r="B51" s="7" t="s">
        <v>1</v>
      </c>
      <c r="C51" s="53"/>
      <c r="D51" s="53"/>
      <c r="E51" s="10"/>
      <c r="F51" s="10"/>
      <c r="G51" s="124">
        <f t="shared" ref="G51:G53" si="0">F51+E51</f>
        <v>0</v>
      </c>
      <c r="H51" s="49"/>
      <c r="I51" s="51"/>
      <c r="J51" s="52"/>
    </row>
    <row r="52" spans="1:10" x14ac:dyDescent="0.2">
      <c r="A52" s="16"/>
      <c r="B52" s="7" t="s">
        <v>1</v>
      </c>
      <c r="C52" s="53"/>
      <c r="D52" s="53"/>
      <c r="E52" s="10"/>
      <c r="F52" s="10"/>
      <c r="G52" s="124">
        <f t="shared" si="0"/>
        <v>0</v>
      </c>
      <c r="H52" s="49"/>
      <c r="I52" s="51"/>
      <c r="J52" s="52"/>
    </row>
    <row r="53" spans="1:10" x14ac:dyDescent="0.2">
      <c r="A53" s="16"/>
      <c r="B53" s="7" t="s">
        <v>1</v>
      </c>
      <c r="C53" s="53"/>
      <c r="D53" s="53"/>
      <c r="E53" s="10"/>
      <c r="F53" s="10"/>
      <c r="G53" s="124">
        <f t="shared" si="0"/>
        <v>0</v>
      </c>
      <c r="H53" s="50"/>
      <c r="I53" s="51"/>
      <c r="J53" s="52"/>
    </row>
    <row r="54" spans="1:10" ht="42" customHeight="1" x14ac:dyDescent="0.2">
      <c r="A54" s="16"/>
      <c r="B54" s="121" t="s">
        <v>58</v>
      </c>
      <c r="C54" s="57"/>
      <c r="D54" s="58"/>
      <c r="E54" s="59"/>
      <c r="F54" s="57"/>
      <c r="G54" s="125"/>
      <c r="H54" s="60"/>
      <c r="I54" s="122" t="s">
        <v>59</v>
      </c>
      <c r="J54" s="52"/>
    </row>
    <row r="55" spans="1:10" x14ac:dyDescent="0.2">
      <c r="A55" s="16"/>
      <c r="B55" s="7" t="s">
        <v>1</v>
      </c>
      <c r="C55" s="53"/>
      <c r="D55" s="53"/>
      <c r="E55" s="9"/>
      <c r="F55" s="9"/>
      <c r="G55" s="124">
        <f>(F55+E55)/52</f>
        <v>0</v>
      </c>
      <c r="H55" s="50"/>
      <c r="I55" s="51"/>
      <c r="J55" s="52"/>
    </row>
    <row r="56" spans="1:10" x14ac:dyDescent="0.2">
      <c r="A56" s="16"/>
      <c r="B56" s="7" t="s">
        <v>1</v>
      </c>
      <c r="C56" s="54"/>
      <c r="D56" s="53"/>
      <c r="E56" s="9"/>
      <c r="F56" s="9"/>
      <c r="G56" s="124">
        <f t="shared" ref="G56:G57" si="1">(F56+E56)/52</f>
        <v>0</v>
      </c>
      <c r="H56" s="49"/>
      <c r="I56" s="51"/>
      <c r="J56" s="52"/>
    </row>
    <row r="57" spans="1:10" x14ac:dyDescent="0.2">
      <c r="A57" s="16"/>
      <c r="B57" s="8" t="s">
        <v>1</v>
      </c>
      <c r="C57" s="55"/>
      <c r="D57" s="56"/>
      <c r="E57" s="9"/>
      <c r="F57" s="9"/>
      <c r="G57" s="126">
        <f t="shared" si="1"/>
        <v>0</v>
      </c>
      <c r="H57" s="49"/>
      <c r="I57" s="51"/>
      <c r="J57" s="52"/>
    </row>
    <row r="58" spans="1:10" x14ac:dyDescent="0.2">
      <c r="A58" s="16"/>
      <c r="B58" s="19"/>
      <c r="C58" s="19"/>
      <c r="D58" s="48"/>
      <c r="E58" s="19"/>
      <c r="F58" s="161"/>
      <c r="G58" s="162"/>
      <c r="H58" s="19"/>
      <c r="I58" s="33"/>
      <c r="J58" s="19"/>
    </row>
    <row r="59" spans="1:10" ht="15.75" x14ac:dyDescent="0.2">
      <c r="A59" s="16"/>
      <c r="B59" s="160" t="s">
        <v>60</v>
      </c>
      <c r="C59" s="160"/>
      <c r="D59" s="160"/>
      <c r="E59" s="160"/>
      <c r="F59" s="160"/>
      <c r="G59" s="160"/>
      <c r="H59" s="34"/>
      <c r="I59" s="20"/>
      <c r="J59" s="19"/>
    </row>
    <row r="60" spans="1:10" x14ac:dyDescent="0.2">
      <c r="A60" s="16"/>
      <c r="B60" s="158" t="s">
        <v>61</v>
      </c>
      <c r="C60" s="158"/>
      <c r="D60" s="158"/>
      <c r="E60" s="158"/>
      <c r="F60" s="158"/>
      <c r="G60" s="158"/>
      <c r="H60" s="19"/>
      <c r="I60" s="6" t="s">
        <v>62</v>
      </c>
      <c r="J60" s="19"/>
    </row>
    <row r="61" spans="1:10" x14ac:dyDescent="0.2">
      <c r="A61" s="16"/>
      <c r="B61" s="17"/>
      <c r="C61" s="17"/>
      <c r="D61" s="18" t="s">
        <v>35</v>
      </c>
      <c r="E61" s="18"/>
      <c r="F61" s="18" t="s">
        <v>36</v>
      </c>
      <c r="G61" s="18"/>
      <c r="H61" s="19"/>
      <c r="I61" s="20"/>
      <c r="J61" s="19"/>
    </row>
    <row r="62" spans="1:10" x14ac:dyDescent="0.2">
      <c r="A62" s="16"/>
      <c r="B62" s="22" t="s">
        <v>63</v>
      </c>
      <c r="C62" s="23"/>
      <c r="D62" s="24">
        <f>IF($C$24=$C$19,$C$19,IF($C$24&lt;$C$19,$C$19,IF(AND($C$24&gt;$C$19,$F$67&gt;2),IF($C$24="III",$C$19,$C$24),$C$19)))</f>
        <v>0</v>
      </c>
      <c r="E62" s="25"/>
      <c r="F62" s="24">
        <f>IF($C$26=$C$20,$C$20,IF($C$26&lt;$C$20,$C$20,IF(AND($C$26&gt;$C$20,$I$67&gt;2),IF($C$26="III",$C$20,$C$26),$C$20)))</f>
        <v>0</v>
      </c>
      <c r="G62" s="25"/>
      <c r="H62" s="19"/>
      <c r="I62" s="26" t="s">
        <v>64</v>
      </c>
      <c r="J62" s="19"/>
    </row>
    <row r="63" spans="1:10" x14ac:dyDescent="0.2">
      <c r="A63" s="16"/>
      <c r="B63" s="27" t="s">
        <v>65</v>
      </c>
      <c r="C63" s="23"/>
      <c r="D63" s="24">
        <f>D37</f>
        <v>0</v>
      </c>
      <c r="E63" s="25"/>
      <c r="F63" s="24">
        <f>F37</f>
        <v>0</v>
      </c>
      <c r="G63" s="25"/>
      <c r="H63" s="19"/>
      <c r="I63" s="26" t="s">
        <v>66</v>
      </c>
      <c r="J63" s="19"/>
    </row>
    <row r="64" spans="1:10" x14ac:dyDescent="0.2">
      <c r="A64" s="16"/>
      <c r="B64" s="27" t="s">
        <v>67</v>
      </c>
      <c r="C64" s="23"/>
      <c r="D64" s="24" t="str">
        <f>CONCATENATE(D62,".",D63)</f>
        <v>0.0</v>
      </c>
      <c r="E64" s="25"/>
      <c r="F64" s="24" t="str">
        <f>CONCATENATE(F62,".",F63)</f>
        <v>0.0</v>
      </c>
      <c r="G64" s="25"/>
      <c r="H64" s="19"/>
      <c r="I64" s="20"/>
      <c r="J64" s="19"/>
    </row>
    <row r="65" spans="1:10" x14ac:dyDescent="0.2">
      <c r="A65" s="16"/>
      <c r="B65" s="28"/>
      <c r="C65" s="23"/>
      <c r="D65" s="29"/>
      <c r="E65" s="30"/>
      <c r="F65" s="23"/>
      <c r="G65" s="25"/>
      <c r="H65" s="19"/>
      <c r="I65" s="20"/>
      <c r="J65" s="19"/>
    </row>
    <row r="66" spans="1:10" x14ac:dyDescent="0.2">
      <c r="A66" s="16"/>
      <c r="B66" s="31" t="s">
        <v>68</v>
      </c>
      <c r="C66" s="23"/>
      <c r="D66" s="32" t="e">
        <f>VLOOKUP(D64,Salaristabellen!A7:H44,8,FALSE)</f>
        <v>#N/A</v>
      </c>
      <c r="E66" s="25"/>
      <c r="F66" s="32" t="e">
        <f>VLOOKUP(F64,Salaristabellen!A7:H44,8,FALSE)</f>
        <v>#N/A</v>
      </c>
      <c r="G66" s="25"/>
      <c r="H66" s="19"/>
      <c r="I66" s="20"/>
      <c r="J66" s="19"/>
    </row>
    <row r="67" spans="1:10" x14ac:dyDescent="0.2">
      <c r="A67" s="16"/>
      <c r="B67" s="31" t="s">
        <v>69</v>
      </c>
      <c r="C67" s="23"/>
      <c r="D67" s="32" t="e">
        <f>VLOOKUP(D64,Salaristabellen!A7:H44,2,FALSE)*12/(52*36)</f>
        <v>#N/A</v>
      </c>
      <c r="E67" s="25"/>
      <c r="F67" s="32" t="e">
        <f>VLOOKUP(F64,Salaristabellen!A7:H44,2)*12/(52*36)</f>
        <v>#N/A</v>
      </c>
      <c r="G67" s="25"/>
      <c r="H67" s="19"/>
      <c r="I67" s="33"/>
      <c r="J67" s="19"/>
    </row>
    <row r="68" spans="1:10" x14ac:dyDescent="0.2">
      <c r="A68" s="16"/>
      <c r="B68" s="19"/>
      <c r="C68" s="34"/>
      <c r="D68" s="97"/>
      <c r="E68" s="19"/>
      <c r="F68" s="19"/>
      <c r="G68" s="19"/>
      <c r="H68" s="19"/>
      <c r="I68" s="128"/>
      <c r="J68" s="19"/>
    </row>
    <row r="69" spans="1:10" ht="15.75" x14ac:dyDescent="0.2">
      <c r="A69" s="16"/>
      <c r="B69" s="160" t="s">
        <v>70</v>
      </c>
      <c r="C69" s="160"/>
      <c r="D69" s="160"/>
      <c r="E69" s="160"/>
      <c r="F69" s="160"/>
      <c r="G69" s="160"/>
      <c r="H69" s="34"/>
      <c r="I69" s="20"/>
      <c r="J69" s="19"/>
    </row>
    <row r="70" spans="1:10" s="39" customFormat="1" ht="25.5" x14ac:dyDescent="0.2">
      <c r="A70" s="35"/>
      <c r="B70" s="23" t="s">
        <v>35</v>
      </c>
      <c r="C70" s="36"/>
      <c r="D70" s="25"/>
      <c r="E70" s="32"/>
      <c r="F70" s="37" t="s">
        <v>71</v>
      </c>
      <c r="G70" s="38" t="e">
        <f>(SUM(E42:E47)*D66)+(SUM(E50:E53)*D67)+(SUM(E55:E57)/52*D67)</f>
        <v>#N/A</v>
      </c>
      <c r="H70" s="19"/>
      <c r="I70" s="26" t="s">
        <v>72</v>
      </c>
      <c r="J70" s="19"/>
    </row>
    <row r="71" spans="1:10" s="39" customFormat="1" ht="25.5" x14ac:dyDescent="0.2">
      <c r="A71" s="35"/>
      <c r="B71" s="23" t="s">
        <v>73</v>
      </c>
      <c r="C71" s="36"/>
      <c r="D71" s="25"/>
      <c r="E71" s="32"/>
      <c r="F71" s="37" t="s">
        <v>71</v>
      </c>
      <c r="G71" s="38" t="e">
        <f>(SUM(F42:F47)*F66)+(SUM(F50:F53)*F67)+(SUM(F55:F57)/52*F67)</f>
        <v>#N/A</v>
      </c>
      <c r="H71" s="19"/>
      <c r="I71" s="26" t="s">
        <v>72</v>
      </c>
      <c r="J71" s="19"/>
    </row>
    <row r="72" spans="1:10" s="39" customFormat="1" x14ac:dyDescent="0.2">
      <c r="A72" s="35"/>
      <c r="B72" s="156" t="s">
        <v>74</v>
      </c>
      <c r="C72" s="156"/>
      <c r="D72" s="156"/>
      <c r="E72" s="156"/>
      <c r="F72" s="156"/>
      <c r="G72" s="40" t="e">
        <f>SUM(G70:G71)</f>
        <v>#N/A</v>
      </c>
      <c r="H72" s="19"/>
      <c r="I72" s="41"/>
      <c r="J72" s="19"/>
    </row>
    <row r="73" spans="1:10" s="39" customFormat="1" x14ac:dyDescent="0.2">
      <c r="A73" s="35"/>
      <c r="B73" s="23"/>
      <c r="C73" s="42"/>
      <c r="D73" s="25"/>
      <c r="E73" s="42"/>
      <c r="F73" s="25"/>
      <c r="G73" s="43"/>
      <c r="H73" s="19"/>
      <c r="I73" s="41"/>
      <c r="J73" s="19"/>
    </row>
    <row r="74" spans="1:10" s="39" customFormat="1" x14ac:dyDescent="0.2">
      <c r="A74" s="35"/>
      <c r="B74" s="156" t="s">
        <v>75</v>
      </c>
      <c r="C74" s="156"/>
      <c r="D74" s="156"/>
      <c r="E74" s="156"/>
      <c r="F74" s="156"/>
      <c r="G74" s="38" t="e">
        <f>G72*52/12</f>
        <v>#N/A</v>
      </c>
      <c r="H74" s="19"/>
      <c r="I74" s="41"/>
      <c r="J74" s="19"/>
    </row>
    <row r="75" spans="1:10" s="39" customFormat="1" x14ac:dyDescent="0.2">
      <c r="A75" s="35"/>
      <c r="B75" s="156" t="s">
        <v>76</v>
      </c>
      <c r="C75" s="156"/>
      <c r="D75" s="156"/>
      <c r="E75" s="156"/>
      <c r="F75" s="156"/>
      <c r="G75" s="38" t="e">
        <f>G72*52</f>
        <v>#N/A</v>
      </c>
      <c r="H75" s="19"/>
      <c r="I75" s="41"/>
      <c r="J75" s="19"/>
    </row>
    <row r="76" spans="1:10" s="39" customFormat="1" x14ac:dyDescent="0.2">
      <c r="A76" s="35"/>
      <c r="B76" s="156" t="s">
        <v>77</v>
      </c>
      <c r="C76" s="156"/>
      <c r="D76" s="156"/>
      <c r="E76" s="156"/>
      <c r="F76" s="156"/>
      <c r="G76" s="44">
        <f>SUM(G42:G48,G50:G53,G55:G57)/36</f>
        <v>0</v>
      </c>
      <c r="H76" s="19"/>
      <c r="I76" s="41"/>
      <c r="J76" s="19"/>
    </row>
    <row r="77" spans="1:10" s="39" customFormat="1" x14ac:dyDescent="0.2">
      <c r="A77" s="16"/>
      <c r="B77" s="19"/>
      <c r="C77" s="19"/>
      <c r="D77" s="19"/>
      <c r="E77" s="19"/>
      <c r="F77" s="19"/>
      <c r="G77" s="19"/>
      <c r="H77" s="19"/>
      <c r="I77" s="41"/>
      <c r="J77" s="19"/>
    </row>
    <row r="78" spans="1:10" x14ac:dyDescent="0.2">
      <c r="I78" s="46"/>
    </row>
    <row r="79" spans="1:10" x14ac:dyDescent="0.2">
      <c r="I79" s="46"/>
    </row>
    <row r="80" spans="1:10" x14ac:dyDescent="0.2">
      <c r="I80" s="46"/>
    </row>
  </sheetData>
  <mergeCells count="30">
    <mergeCell ref="B76:F76"/>
    <mergeCell ref="B29:G29"/>
    <mergeCell ref="B30:G30"/>
    <mergeCell ref="B39:G39"/>
    <mergeCell ref="B40:G40"/>
    <mergeCell ref="F58:G58"/>
    <mergeCell ref="B59:G59"/>
    <mergeCell ref="B60:G60"/>
    <mergeCell ref="B69:G69"/>
    <mergeCell ref="B72:F72"/>
    <mergeCell ref="B74:F74"/>
    <mergeCell ref="B75:F75"/>
    <mergeCell ref="B23:G23"/>
    <mergeCell ref="C9:E9"/>
    <mergeCell ref="C10:E10"/>
    <mergeCell ref="C11:E11"/>
    <mergeCell ref="C12:E12"/>
    <mergeCell ref="C14:E14"/>
    <mergeCell ref="C15:E15"/>
    <mergeCell ref="B17:G17"/>
    <mergeCell ref="B18:G18"/>
    <mergeCell ref="E19:F19"/>
    <mergeCell ref="E20:F20"/>
    <mergeCell ref="B22:G22"/>
    <mergeCell ref="C8:E8"/>
    <mergeCell ref="A1:F1"/>
    <mergeCell ref="B3:G3"/>
    <mergeCell ref="B4:G4"/>
    <mergeCell ref="C5:E5"/>
    <mergeCell ref="C7:E7"/>
  </mergeCells>
  <pageMargins left="0.7" right="0.7" top="0.75" bottom="0.75" header="0.3" footer="0.3"/>
  <pageSetup paperSize="9" scale="4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43ED881-CCA8-4B66-9A2D-A33D03B63B29}">
          <x14:formula1>
            <xm:f>Facilitair!$B$1:$E$1</xm:f>
          </x14:formula1>
          <xm:sqref>C19:C20 C24 C26</xm:sqref>
        </x14:dataValidation>
        <x14:dataValidation type="list" allowBlank="1" showInputMessage="1" showErrorMessage="1" xr:uid="{3C067B08-7602-47CB-921C-D2E87A75554F}">
          <x14:formula1>
            <xm:f>Facilitair!$B$2:$D$2</xm:f>
          </x14:formula1>
          <xm:sqref>C14:E14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9996A-F7DE-4036-A394-A6DC76A53BB8}">
  <sheetPr>
    <pageSetUpPr fitToPage="1"/>
  </sheetPr>
  <dimension ref="A1:LN80"/>
  <sheetViews>
    <sheetView showGridLines="0" zoomScale="93" zoomScaleNormal="93" workbookViewId="0">
      <selection activeCell="B4" sqref="B4:G4"/>
    </sheetView>
  </sheetViews>
  <sheetFormatPr defaultColWidth="0" defaultRowHeight="12.75" x14ac:dyDescent="0.2"/>
  <cols>
    <col min="1" max="1" width="12.5703125" style="45" customWidth="1"/>
    <col min="2" max="2" width="41.85546875" style="39" customWidth="1"/>
    <col min="3" max="3" width="13.7109375" style="21" bestFit="1" customWidth="1"/>
    <col min="4" max="4" width="11.28515625" style="21" customWidth="1"/>
    <col min="5" max="5" width="8.85546875" style="21" bestFit="1" customWidth="1"/>
    <col min="6" max="6" width="12.28515625" style="21" bestFit="1" customWidth="1"/>
    <col min="7" max="7" width="15.140625" style="21" bestFit="1" customWidth="1"/>
    <col min="8" max="8" width="2.5703125" style="21" customWidth="1"/>
    <col min="9" max="9" width="62.7109375" style="47" customWidth="1"/>
    <col min="10" max="10" width="10.85546875" style="21" hidden="1" customWidth="1"/>
    <col min="11" max="326" width="0" style="21" hidden="1" customWidth="1"/>
    <col min="327" max="16383" width="12.5703125" style="21" hidden="1"/>
    <col min="16384" max="16384" width="12.5703125" style="21" hidden="1" customWidth="1"/>
  </cols>
  <sheetData>
    <row r="1" spans="1:10" ht="57" customHeight="1" x14ac:dyDescent="0.2">
      <c r="A1" s="154" t="e" vm="1">
        <v>#VALUE!</v>
      </c>
      <c r="B1" s="154"/>
      <c r="C1" s="154"/>
      <c r="D1" s="154"/>
      <c r="E1" s="154"/>
      <c r="F1" s="154"/>
      <c r="I1" s="107" t="e" vm="2">
        <v>#VALUE!</v>
      </c>
    </row>
    <row r="2" spans="1:10" x14ac:dyDescent="0.2">
      <c r="A2" s="108"/>
      <c r="B2" s="108"/>
      <c r="E2" s="109"/>
      <c r="F2" s="109"/>
      <c r="G2" s="109"/>
      <c r="H2" s="109"/>
      <c r="I2" s="46"/>
    </row>
    <row r="3" spans="1:10" ht="15.75" x14ac:dyDescent="0.25">
      <c r="B3" s="148" t="s">
        <v>177</v>
      </c>
      <c r="C3" s="148"/>
      <c r="D3" s="148"/>
      <c r="E3" s="148"/>
      <c r="F3" s="148"/>
      <c r="G3" s="148"/>
      <c r="I3" s="110"/>
      <c r="J3" s="111"/>
    </row>
    <row r="4" spans="1:10" ht="16.5" thickBot="1" x14ac:dyDescent="0.3">
      <c r="A4" s="112"/>
      <c r="B4" s="157" t="s">
        <v>3</v>
      </c>
      <c r="C4" s="157"/>
      <c r="D4" s="157"/>
      <c r="E4" s="157"/>
      <c r="F4" s="157"/>
      <c r="G4" s="157"/>
      <c r="I4" s="113" t="s">
        <v>0</v>
      </c>
      <c r="J4" s="111"/>
    </row>
    <row r="5" spans="1:10" x14ac:dyDescent="0.2">
      <c r="A5" s="16"/>
      <c r="B5" s="99" t="s">
        <v>4</v>
      </c>
      <c r="C5" s="163"/>
      <c r="D5" s="164"/>
      <c r="E5" s="164"/>
      <c r="F5" s="105"/>
      <c r="G5" s="105"/>
      <c r="I5" s="26" t="s">
        <v>5</v>
      </c>
      <c r="J5" s="19"/>
    </row>
    <row r="6" spans="1:10" x14ac:dyDescent="0.2">
      <c r="A6" s="16"/>
      <c r="B6" s="99"/>
      <c r="C6" s="102"/>
      <c r="D6" s="103"/>
      <c r="E6" s="103"/>
      <c r="F6" s="101"/>
      <c r="G6" s="101"/>
      <c r="I6" s="41"/>
      <c r="J6" s="19"/>
    </row>
    <row r="7" spans="1:10" x14ac:dyDescent="0.2">
      <c r="A7" s="16"/>
      <c r="B7" s="99" t="s">
        <v>6</v>
      </c>
      <c r="C7" s="166"/>
      <c r="D7" s="165"/>
      <c r="E7" s="165"/>
      <c r="F7" s="101"/>
      <c r="G7" s="101"/>
      <c r="I7" s="26" t="s">
        <v>162</v>
      </c>
      <c r="J7" s="19"/>
    </row>
    <row r="8" spans="1:10" x14ac:dyDescent="0.2">
      <c r="A8" s="16"/>
      <c r="B8" s="67" t="s">
        <v>7</v>
      </c>
      <c r="C8" s="165"/>
      <c r="D8" s="165"/>
      <c r="E8" s="165"/>
      <c r="F8" s="101"/>
      <c r="G8" s="101"/>
      <c r="I8" s="26" t="s">
        <v>5</v>
      </c>
      <c r="J8" s="49"/>
    </row>
    <row r="9" spans="1:10" x14ac:dyDescent="0.2">
      <c r="A9" s="16"/>
      <c r="B9" s="99" t="s">
        <v>8</v>
      </c>
      <c r="C9" s="167"/>
      <c r="D9" s="167"/>
      <c r="E9" s="167"/>
      <c r="F9" s="101"/>
      <c r="G9" s="101"/>
      <c r="I9" s="41"/>
      <c r="J9" s="19"/>
    </row>
    <row r="10" spans="1:10" x14ac:dyDescent="0.2">
      <c r="A10" s="16"/>
      <c r="B10" s="99" t="s">
        <v>9</v>
      </c>
      <c r="C10" s="167"/>
      <c r="D10" s="167"/>
      <c r="E10" s="167"/>
      <c r="F10" s="101"/>
      <c r="G10" s="101"/>
      <c r="I10" s="41"/>
      <c r="J10" s="19"/>
    </row>
    <row r="11" spans="1:10" x14ac:dyDescent="0.2">
      <c r="A11" s="16"/>
      <c r="B11" s="99" t="s">
        <v>10</v>
      </c>
      <c r="C11" s="167"/>
      <c r="D11" s="167"/>
      <c r="E11" s="167"/>
      <c r="F11" s="101"/>
      <c r="G11" s="101"/>
      <c r="I11" s="41"/>
      <c r="J11" s="19"/>
    </row>
    <row r="12" spans="1:10" x14ac:dyDescent="0.2">
      <c r="A12" s="16"/>
      <c r="B12" s="99" t="s">
        <v>11</v>
      </c>
      <c r="C12" s="168"/>
      <c r="D12" s="168"/>
      <c r="E12" s="168"/>
      <c r="F12" s="104"/>
      <c r="G12" s="104"/>
      <c r="I12" s="41"/>
      <c r="J12" s="19"/>
    </row>
    <row r="13" spans="1:10" x14ac:dyDescent="0.2">
      <c r="A13" s="16"/>
      <c r="B13" s="99"/>
      <c r="C13" s="102"/>
      <c r="D13" s="103"/>
      <c r="E13" s="103"/>
      <c r="F13" s="101"/>
      <c r="G13" s="101"/>
      <c r="I13" s="41"/>
      <c r="J13" s="19"/>
    </row>
    <row r="14" spans="1:10" x14ac:dyDescent="0.2">
      <c r="A14" s="16"/>
      <c r="B14" s="99" t="s">
        <v>12</v>
      </c>
      <c r="C14" s="169"/>
      <c r="D14" s="170"/>
      <c r="E14" s="170"/>
      <c r="F14" s="101"/>
      <c r="G14" s="101"/>
      <c r="I14" s="26" t="s">
        <v>13</v>
      </c>
      <c r="J14" s="39"/>
    </row>
    <row r="15" spans="1:10" ht="51.75" thickBot="1" x14ac:dyDescent="0.25">
      <c r="A15" s="16"/>
      <c r="B15" s="99" t="s">
        <v>14</v>
      </c>
      <c r="C15" s="165"/>
      <c r="D15" s="165"/>
      <c r="E15" s="165"/>
      <c r="F15" s="100"/>
      <c r="G15" s="100"/>
      <c r="I15" s="26" t="s">
        <v>161</v>
      </c>
      <c r="J15" s="49"/>
    </row>
    <row r="16" spans="1:10" x14ac:dyDescent="0.2">
      <c r="A16" s="16"/>
      <c r="B16" s="19"/>
      <c r="C16" s="19"/>
      <c r="D16" s="35"/>
      <c r="E16" s="19"/>
      <c r="F16" s="69"/>
      <c r="G16" s="35"/>
      <c r="I16" s="41"/>
      <c r="J16" s="19"/>
    </row>
    <row r="17" spans="1:10" ht="15.75" x14ac:dyDescent="0.2">
      <c r="A17" s="16"/>
      <c r="B17" s="159" t="s">
        <v>15</v>
      </c>
      <c r="C17" s="159"/>
      <c r="D17" s="159"/>
      <c r="E17" s="159"/>
      <c r="F17" s="159"/>
      <c r="G17" s="159"/>
      <c r="I17" s="41"/>
      <c r="J17" s="19"/>
    </row>
    <row r="18" spans="1:10" ht="13.5" thickBot="1" x14ac:dyDescent="0.25">
      <c r="A18" s="16"/>
      <c r="B18" s="158" t="s">
        <v>16</v>
      </c>
      <c r="C18" s="158"/>
      <c r="D18" s="158"/>
      <c r="E18" s="158"/>
      <c r="F18" s="158"/>
      <c r="G18" s="158"/>
      <c r="I18" s="41"/>
      <c r="J18" s="19"/>
    </row>
    <row r="19" spans="1:10" x14ac:dyDescent="0.2">
      <c r="A19" s="16"/>
      <c r="B19" s="85" t="s">
        <v>17</v>
      </c>
      <c r="C19" s="15"/>
      <c r="D19" s="98">
        <f>_xlfn.ARABIC(C19)</f>
        <v>0</v>
      </c>
      <c r="E19" s="171"/>
      <c r="F19" s="171"/>
      <c r="G19" s="96"/>
      <c r="H19" s="97"/>
      <c r="I19" s="26" t="s">
        <v>18</v>
      </c>
      <c r="J19" s="19"/>
    </row>
    <row r="20" spans="1:10" ht="13.5" thickBot="1" x14ac:dyDescent="0.25">
      <c r="A20" s="16"/>
      <c r="B20" s="85" t="s">
        <v>19</v>
      </c>
      <c r="C20" s="11"/>
      <c r="D20" s="95">
        <f>_xlfn.ARABIC(C20)</f>
        <v>0</v>
      </c>
      <c r="E20" s="171"/>
      <c r="F20" s="171"/>
      <c r="G20" s="96"/>
      <c r="H20" s="97"/>
      <c r="I20" s="26" t="s">
        <v>20</v>
      </c>
      <c r="J20" s="19"/>
    </row>
    <row r="21" spans="1:10" x14ac:dyDescent="0.2">
      <c r="A21" s="16"/>
      <c r="B21" s="94"/>
      <c r="C21" s="19"/>
      <c r="D21" s="127"/>
      <c r="E21" s="19"/>
      <c r="F21" s="19"/>
      <c r="G21" s="19"/>
      <c r="I21" s="41"/>
      <c r="J21" s="19"/>
    </row>
    <row r="22" spans="1:10" ht="15.75" x14ac:dyDescent="0.2">
      <c r="A22" s="16"/>
      <c r="B22" s="159" t="s">
        <v>21</v>
      </c>
      <c r="C22" s="159"/>
      <c r="D22" s="159"/>
      <c r="E22" s="159"/>
      <c r="F22" s="159"/>
      <c r="G22" s="159"/>
      <c r="I22" s="41"/>
      <c r="J22" s="19"/>
    </row>
    <row r="23" spans="1:10" ht="16.5" customHeight="1" thickBot="1" x14ac:dyDescent="0.25">
      <c r="A23" s="16"/>
      <c r="B23" s="158" t="s">
        <v>22</v>
      </c>
      <c r="C23" s="158"/>
      <c r="D23" s="158"/>
      <c r="E23" s="158"/>
      <c r="F23" s="158"/>
      <c r="G23" s="158"/>
      <c r="I23" s="41"/>
      <c r="J23" s="19"/>
    </row>
    <row r="24" spans="1:10" x14ac:dyDescent="0.2">
      <c r="A24" s="16"/>
      <c r="B24" s="85" t="s">
        <v>23</v>
      </c>
      <c r="C24" s="11"/>
      <c r="D24" s="91">
        <f>_xlfn.ARABIC(C24)</f>
        <v>0</v>
      </c>
      <c r="E24" s="92"/>
      <c r="F24" s="93"/>
      <c r="G24" s="93"/>
      <c r="I24" s="26" t="s">
        <v>24</v>
      </c>
      <c r="J24" s="49"/>
    </row>
    <row r="25" spans="1:10" x14ac:dyDescent="0.2">
      <c r="A25" s="16"/>
      <c r="B25" s="85" t="s">
        <v>25</v>
      </c>
      <c r="C25" s="12"/>
      <c r="D25" s="89"/>
      <c r="E25" s="25"/>
      <c r="F25" s="90"/>
      <c r="G25" s="90"/>
      <c r="I25" s="26" t="s">
        <v>26</v>
      </c>
      <c r="J25" s="49"/>
    </row>
    <row r="26" spans="1:10" x14ac:dyDescent="0.2">
      <c r="A26" s="16"/>
      <c r="B26" s="85" t="s">
        <v>27</v>
      </c>
      <c r="C26" s="13"/>
      <c r="D26" s="86">
        <f>_xlfn.ARABIC(C26)</f>
        <v>0</v>
      </c>
      <c r="E26" s="87"/>
      <c r="F26" s="88"/>
      <c r="G26" s="88"/>
      <c r="I26" s="26" t="s">
        <v>24</v>
      </c>
      <c r="J26" s="49"/>
    </row>
    <row r="27" spans="1:10" ht="13.5" thickBot="1" x14ac:dyDescent="0.25">
      <c r="A27" s="16"/>
      <c r="B27" s="85" t="s">
        <v>28</v>
      </c>
      <c r="C27" s="14"/>
      <c r="D27" s="83"/>
      <c r="E27" s="83"/>
      <c r="F27" s="84"/>
      <c r="G27" s="84"/>
      <c r="I27" s="26" t="s">
        <v>26</v>
      </c>
      <c r="J27" s="49"/>
    </row>
    <row r="28" spans="1:10" x14ac:dyDescent="0.2">
      <c r="A28" s="16"/>
      <c r="B28" s="19"/>
      <c r="C28" s="19"/>
      <c r="D28" s="19"/>
      <c r="E28" s="19"/>
      <c r="F28" s="19"/>
      <c r="G28" s="19"/>
      <c r="I28" s="41"/>
      <c r="J28" s="19"/>
    </row>
    <row r="29" spans="1:10" ht="15.75" x14ac:dyDescent="0.2">
      <c r="A29" s="16"/>
      <c r="B29" s="159" t="s">
        <v>29</v>
      </c>
      <c r="C29" s="159"/>
      <c r="D29" s="159"/>
      <c r="E29" s="159"/>
      <c r="F29" s="159"/>
      <c r="G29" s="159"/>
      <c r="I29" s="41"/>
      <c r="J29" s="80" t="s">
        <v>30</v>
      </c>
    </row>
    <row r="30" spans="1:10" ht="49.5" customHeight="1" x14ac:dyDescent="0.2">
      <c r="A30" s="16"/>
      <c r="B30" s="158" t="s">
        <v>31</v>
      </c>
      <c r="C30" s="158"/>
      <c r="D30" s="158"/>
      <c r="E30" s="158"/>
      <c r="F30" s="158"/>
      <c r="G30" s="158"/>
      <c r="I30" s="41"/>
      <c r="J30" s="19"/>
    </row>
    <row r="31" spans="1:10" x14ac:dyDescent="0.2">
      <c r="A31" s="16"/>
      <c r="B31" s="67" t="s">
        <v>32</v>
      </c>
      <c r="C31" s="81">
        <f>C15</f>
        <v>0</v>
      </c>
      <c r="D31" s="62"/>
      <c r="E31" s="82"/>
      <c r="F31" s="62"/>
      <c r="G31" s="62"/>
      <c r="I31" s="26" t="s">
        <v>170</v>
      </c>
      <c r="J31" s="19"/>
    </row>
    <row r="32" spans="1:10" x14ac:dyDescent="0.2">
      <c r="A32" s="16"/>
      <c r="B32" s="67" t="s">
        <v>33</v>
      </c>
      <c r="C32" s="5"/>
      <c r="D32" s="25"/>
      <c r="E32" s="62"/>
      <c r="F32" s="79"/>
      <c r="G32" s="62"/>
      <c r="I32" s="26" t="s">
        <v>34</v>
      </c>
      <c r="J32" s="19"/>
    </row>
    <row r="33" spans="1:10" x14ac:dyDescent="0.2">
      <c r="A33" s="16"/>
      <c r="B33" s="67"/>
      <c r="C33" s="77"/>
      <c r="D33" s="78" t="s">
        <v>35</v>
      </c>
      <c r="E33" s="25"/>
      <c r="F33" s="42" t="s">
        <v>36</v>
      </c>
      <c r="G33" s="62"/>
      <c r="I33" s="41"/>
      <c r="J33" s="52"/>
    </row>
    <row r="34" spans="1:10" ht="38.25" x14ac:dyDescent="0.2">
      <c r="A34" s="16"/>
      <c r="B34" s="67" t="s">
        <v>37</v>
      </c>
      <c r="C34" s="4"/>
      <c r="D34" s="42">
        <f>IF(OR($C$24="geen",C25="nvt"),0,IF((DAYS360(C25,$C$32)-(C34*360-1))&gt;0,C34,0))</f>
        <v>0</v>
      </c>
      <c r="E34" s="4"/>
      <c r="F34" s="42">
        <f>IF(OR($C$26="geen",C27="nvt"),0,IF((DAYS360(C27,$C$32)-(E34*360-1))&gt;0,E34,0))</f>
        <v>0</v>
      </c>
      <c r="G34" s="62"/>
      <c r="I34" s="26" t="s">
        <v>38</v>
      </c>
      <c r="J34" s="52"/>
    </row>
    <row r="35" spans="1:10" x14ac:dyDescent="0.2">
      <c r="A35" s="16"/>
      <c r="B35" s="64" t="s">
        <v>39</v>
      </c>
      <c r="C35" s="65"/>
      <c r="D35" s="42">
        <f>IF(OR(C25="nvt",D24&gt;D19),"onbevoegd",ROUNDDOWN(($C$5-$C$32)/365,0))</f>
        <v>0</v>
      </c>
      <c r="E35" s="66"/>
      <c r="F35" s="42">
        <f>IF(OR(C27="nvt",D26&gt;D20),"onbevoegd",ROUNDDOWN(($C$5-$C$32)/365,0))</f>
        <v>0</v>
      </c>
      <c r="G35" s="62"/>
      <c r="H35" s="19"/>
      <c r="I35" s="26" t="s">
        <v>40</v>
      </c>
      <c r="J35" s="52"/>
    </row>
    <row r="36" spans="1:10" x14ac:dyDescent="0.2">
      <c r="A36" s="16"/>
      <c r="B36" s="67" t="s">
        <v>41</v>
      </c>
      <c r="C36" s="65"/>
      <c r="D36" s="42">
        <f>IF(D35="onbevoegd","onbevoegd",SUM(D34:D35))</f>
        <v>0</v>
      </c>
      <c r="E36" s="66"/>
      <c r="F36" s="42">
        <f>IF(F35="onbevoegd","onbevoegd",SUM(F34:F35))</f>
        <v>0</v>
      </c>
      <c r="G36" s="62"/>
      <c r="H36" s="19"/>
      <c r="I36" s="33"/>
      <c r="J36" s="52"/>
    </row>
    <row r="37" spans="1:10" x14ac:dyDescent="0.2">
      <c r="A37" s="16"/>
      <c r="B37" s="67" t="s">
        <v>42</v>
      </c>
      <c r="C37" s="65"/>
      <c r="D37" s="42">
        <f>IF(D36="onbevoegd",0,IF(D36&gt;10,10,D36))</f>
        <v>0</v>
      </c>
      <c r="E37" s="66"/>
      <c r="F37" s="42">
        <f>IF(F36="onbevoegd",0,IF(F36&gt;11,10,F36))</f>
        <v>0</v>
      </c>
      <c r="G37" s="62"/>
      <c r="H37" s="19"/>
      <c r="I37" s="26" t="s">
        <v>43</v>
      </c>
      <c r="J37" s="52"/>
    </row>
    <row r="38" spans="1:10" x14ac:dyDescent="0.2">
      <c r="A38" s="16"/>
      <c r="B38" s="68"/>
      <c r="C38" s="68"/>
      <c r="D38" s="69"/>
      <c r="E38" s="34"/>
      <c r="F38" s="69"/>
      <c r="G38" s="49"/>
      <c r="H38" s="19"/>
      <c r="I38" s="33"/>
      <c r="J38" s="52"/>
    </row>
    <row r="39" spans="1:10" ht="15.75" x14ac:dyDescent="0.2">
      <c r="A39" s="16"/>
      <c r="B39" s="159" t="s">
        <v>44</v>
      </c>
      <c r="C39" s="159"/>
      <c r="D39" s="159"/>
      <c r="E39" s="159"/>
      <c r="F39" s="159"/>
      <c r="G39" s="159"/>
      <c r="H39" s="70"/>
      <c r="I39" s="33"/>
      <c r="J39" s="52"/>
    </row>
    <row r="40" spans="1:10" ht="68.25" customHeight="1" x14ac:dyDescent="0.2">
      <c r="A40" s="16"/>
      <c r="B40" s="158" t="s">
        <v>142</v>
      </c>
      <c r="C40" s="158"/>
      <c r="D40" s="158"/>
      <c r="E40" s="158"/>
      <c r="F40" s="158"/>
      <c r="G40" s="158"/>
      <c r="H40" s="71"/>
      <c r="I40" s="33"/>
      <c r="J40" s="52"/>
    </row>
    <row r="41" spans="1:10" s="47" customFormat="1" ht="30" customHeight="1" x14ac:dyDescent="0.2">
      <c r="A41" s="33"/>
      <c r="B41" s="123" t="s">
        <v>45</v>
      </c>
      <c r="C41" s="72" t="s">
        <v>145</v>
      </c>
      <c r="D41" s="73" t="s">
        <v>46</v>
      </c>
      <c r="E41" s="72" t="s">
        <v>47</v>
      </c>
      <c r="F41" s="72" t="s">
        <v>48</v>
      </c>
      <c r="G41" s="72" t="s">
        <v>49</v>
      </c>
      <c r="H41" s="74"/>
      <c r="I41" s="75"/>
      <c r="J41" s="76"/>
    </row>
    <row r="42" spans="1:10" ht="58.15" customHeight="1" x14ac:dyDescent="0.2">
      <c r="A42" s="16"/>
      <c r="B42" s="63" t="s">
        <v>143</v>
      </c>
      <c r="C42" s="146">
        <v>30</v>
      </c>
      <c r="D42" s="144"/>
      <c r="E42" s="61">
        <f>IF(C14="cantor",0,D42*C42/52)</f>
        <v>0</v>
      </c>
      <c r="F42" s="53"/>
      <c r="G42" s="124">
        <f>IF(C24="iii",(4.2*E42)/60,(5.4*E42)/60)</f>
        <v>0</v>
      </c>
      <c r="H42" s="49"/>
      <c r="I42" s="26" t="s">
        <v>159</v>
      </c>
    </row>
    <row r="43" spans="1:10" ht="61.15" customHeight="1" x14ac:dyDescent="0.2">
      <c r="A43" s="16"/>
      <c r="B43" s="63" t="s">
        <v>144</v>
      </c>
      <c r="C43" s="146">
        <v>5</v>
      </c>
      <c r="D43" s="144"/>
      <c r="E43" s="61">
        <f>IF(C11="cantor",0,D43*C43/52)</f>
        <v>0</v>
      </c>
      <c r="F43" s="24"/>
      <c r="G43" s="124">
        <f>IF(C24="iii",(4.2*E43)/60,(5.4*E43)/60)</f>
        <v>0</v>
      </c>
      <c r="H43" s="49"/>
      <c r="I43" s="26" t="s">
        <v>160</v>
      </c>
    </row>
    <row r="44" spans="1:10" ht="75" customHeight="1" x14ac:dyDescent="0.2">
      <c r="A44" s="16"/>
      <c r="B44" s="63" t="s">
        <v>146</v>
      </c>
      <c r="C44" s="146">
        <v>5</v>
      </c>
      <c r="D44" s="144"/>
      <c r="E44" s="61">
        <f>IF(C12="cantor",0,D44*C44/52)</f>
        <v>0</v>
      </c>
      <c r="F44" s="53"/>
      <c r="G44" s="124">
        <f>IF(C24="iii",(4.2*E44)/60,(5.4*E44)/60)</f>
        <v>0</v>
      </c>
      <c r="H44" s="49"/>
      <c r="I44" s="26" t="s">
        <v>147</v>
      </c>
    </row>
    <row r="45" spans="1:10" ht="25.5" x14ac:dyDescent="0.2">
      <c r="A45" s="16"/>
      <c r="B45" s="63" t="s">
        <v>148</v>
      </c>
      <c r="C45" s="146">
        <v>30</v>
      </c>
      <c r="D45" s="144"/>
      <c r="E45" s="61"/>
      <c r="F45" s="24">
        <f>IF(C14="organist",0,D45*C45/52)</f>
        <v>0</v>
      </c>
      <c r="G45" s="124">
        <f>IF(C26="iii",(4.2*F45)/60,(5.4*F45)/60)</f>
        <v>0</v>
      </c>
      <c r="H45" s="49"/>
      <c r="I45" s="26" t="s">
        <v>50</v>
      </c>
    </row>
    <row r="46" spans="1:10" x14ac:dyDescent="0.2">
      <c r="A46" s="16"/>
      <c r="B46" s="63" t="s">
        <v>51</v>
      </c>
      <c r="C46" s="146">
        <v>185</v>
      </c>
      <c r="D46" s="144"/>
      <c r="E46" s="61">
        <f>IF(C14="cantor",0,D46*C46/52)</f>
        <v>0</v>
      </c>
      <c r="F46" s="61"/>
      <c r="G46" s="124">
        <f>IF(C24="iii",(4.2*E46)/60,(5.4*E46)/60)</f>
        <v>0</v>
      </c>
      <c r="H46" s="19"/>
      <c r="I46" s="20"/>
      <c r="J46" s="52"/>
    </row>
    <row r="47" spans="1:10" x14ac:dyDescent="0.2">
      <c r="A47" s="16"/>
      <c r="B47" s="63" t="s">
        <v>52</v>
      </c>
      <c r="C47" s="146">
        <v>40</v>
      </c>
      <c r="D47" s="144"/>
      <c r="E47" s="61">
        <f>IF(C14="cantor",0,D47*C47/52)</f>
        <v>0</v>
      </c>
      <c r="F47" s="53"/>
      <c r="G47" s="124">
        <f>IF(C24="iii",(4.2*E47)/60,(5.4*E47)/60)</f>
        <v>0</v>
      </c>
      <c r="H47" s="19"/>
      <c r="I47" s="20"/>
      <c r="J47" s="52"/>
    </row>
    <row r="48" spans="1:10" x14ac:dyDescent="0.2">
      <c r="A48" s="16"/>
      <c r="B48" s="63"/>
      <c r="C48" s="53"/>
      <c r="D48" s="24"/>
      <c r="E48" s="61"/>
      <c r="F48" s="53"/>
      <c r="G48" s="24"/>
      <c r="H48" s="49"/>
      <c r="I48" s="20"/>
      <c r="J48" s="52"/>
    </row>
    <row r="49" spans="1:10" ht="45" customHeight="1" x14ac:dyDescent="0.2">
      <c r="A49" s="16"/>
      <c r="B49" s="121" t="s">
        <v>53</v>
      </c>
      <c r="C49" s="57"/>
      <c r="D49" s="58"/>
      <c r="E49" s="120" t="s">
        <v>54</v>
      </c>
      <c r="F49" s="120" t="s">
        <v>55</v>
      </c>
      <c r="G49" s="120" t="s">
        <v>56</v>
      </c>
      <c r="H49" s="49"/>
      <c r="I49" s="122" t="s">
        <v>57</v>
      </c>
      <c r="J49" s="52"/>
    </row>
    <row r="50" spans="1:10" x14ac:dyDescent="0.2">
      <c r="A50" s="16"/>
      <c r="B50" s="7" t="s">
        <v>1</v>
      </c>
      <c r="C50" s="62"/>
      <c r="D50" s="62"/>
      <c r="E50" s="10"/>
      <c r="F50" s="10"/>
      <c r="G50" s="124">
        <f>F50+E50</f>
        <v>0</v>
      </c>
      <c r="H50" s="49"/>
      <c r="I50" s="51"/>
      <c r="J50" s="52"/>
    </row>
    <row r="51" spans="1:10" x14ac:dyDescent="0.2">
      <c r="A51" s="16"/>
      <c r="B51" s="7" t="s">
        <v>1</v>
      </c>
      <c r="C51" s="53"/>
      <c r="D51" s="53"/>
      <c r="E51" s="10"/>
      <c r="F51" s="10"/>
      <c r="G51" s="124">
        <f t="shared" ref="G51:G53" si="0">F51+E51</f>
        <v>0</v>
      </c>
      <c r="H51" s="49"/>
      <c r="I51" s="51"/>
      <c r="J51" s="52"/>
    </row>
    <row r="52" spans="1:10" x14ac:dyDescent="0.2">
      <c r="A52" s="16"/>
      <c r="B52" s="7" t="s">
        <v>1</v>
      </c>
      <c r="C52" s="53"/>
      <c r="D52" s="53"/>
      <c r="E52" s="10"/>
      <c r="F52" s="10"/>
      <c r="G52" s="124">
        <f t="shared" si="0"/>
        <v>0</v>
      </c>
      <c r="H52" s="49"/>
      <c r="I52" s="51"/>
      <c r="J52" s="52"/>
    </row>
    <row r="53" spans="1:10" x14ac:dyDescent="0.2">
      <c r="A53" s="16"/>
      <c r="B53" s="7" t="s">
        <v>1</v>
      </c>
      <c r="C53" s="53"/>
      <c r="D53" s="53"/>
      <c r="E53" s="10"/>
      <c r="F53" s="10"/>
      <c r="G53" s="124">
        <f t="shared" si="0"/>
        <v>0</v>
      </c>
      <c r="H53" s="50"/>
      <c r="I53" s="51"/>
      <c r="J53" s="52"/>
    </row>
    <row r="54" spans="1:10" ht="42" customHeight="1" x14ac:dyDescent="0.2">
      <c r="A54" s="16"/>
      <c r="B54" s="121" t="s">
        <v>58</v>
      </c>
      <c r="C54" s="57"/>
      <c r="D54" s="58"/>
      <c r="E54" s="59"/>
      <c r="F54" s="57"/>
      <c r="G54" s="125"/>
      <c r="H54" s="60"/>
      <c r="I54" s="122" t="s">
        <v>59</v>
      </c>
      <c r="J54" s="52"/>
    </row>
    <row r="55" spans="1:10" x14ac:dyDescent="0.2">
      <c r="A55" s="16"/>
      <c r="B55" s="7" t="s">
        <v>1</v>
      </c>
      <c r="C55" s="53"/>
      <c r="D55" s="53"/>
      <c r="E55" s="9"/>
      <c r="F55" s="9"/>
      <c r="G55" s="124">
        <f>(F55+E55)/52</f>
        <v>0</v>
      </c>
      <c r="H55" s="50"/>
      <c r="I55" s="51"/>
      <c r="J55" s="52"/>
    </row>
    <row r="56" spans="1:10" x14ac:dyDescent="0.2">
      <c r="A56" s="16"/>
      <c r="B56" s="7" t="s">
        <v>1</v>
      </c>
      <c r="C56" s="54"/>
      <c r="D56" s="53"/>
      <c r="E56" s="9"/>
      <c r="F56" s="9"/>
      <c r="G56" s="124">
        <f t="shared" ref="G56:G57" si="1">(F56+E56)/52</f>
        <v>0</v>
      </c>
      <c r="H56" s="49"/>
      <c r="I56" s="51"/>
      <c r="J56" s="52"/>
    </row>
    <row r="57" spans="1:10" x14ac:dyDescent="0.2">
      <c r="A57" s="16"/>
      <c r="B57" s="8" t="s">
        <v>1</v>
      </c>
      <c r="C57" s="55"/>
      <c r="D57" s="56"/>
      <c r="E57" s="9"/>
      <c r="F57" s="9"/>
      <c r="G57" s="126">
        <f t="shared" si="1"/>
        <v>0</v>
      </c>
      <c r="H57" s="49"/>
      <c r="I57" s="51"/>
      <c r="J57" s="52"/>
    </row>
    <row r="58" spans="1:10" x14ac:dyDescent="0.2">
      <c r="A58" s="16"/>
      <c r="B58" s="19"/>
      <c r="C58" s="19"/>
      <c r="D58" s="48"/>
      <c r="E58" s="19"/>
      <c r="F58" s="161"/>
      <c r="G58" s="162"/>
      <c r="H58" s="19"/>
      <c r="I58" s="33"/>
      <c r="J58" s="19"/>
    </row>
    <row r="59" spans="1:10" ht="15.75" x14ac:dyDescent="0.2">
      <c r="A59" s="16"/>
      <c r="B59" s="160" t="s">
        <v>60</v>
      </c>
      <c r="C59" s="160"/>
      <c r="D59" s="160"/>
      <c r="E59" s="160"/>
      <c r="F59" s="160"/>
      <c r="G59" s="160"/>
      <c r="H59" s="34"/>
      <c r="I59" s="20"/>
      <c r="J59" s="19"/>
    </row>
    <row r="60" spans="1:10" x14ac:dyDescent="0.2">
      <c r="A60" s="16"/>
      <c r="B60" s="158" t="s">
        <v>61</v>
      </c>
      <c r="C60" s="158"/>
      <c r="D60" s="158"/>
      <c r="E60" s="158"/>
      <c r="F60" s="158"/>
      <c r="G60" s="158"/>
      <c r="H60" s="19"/>
      <c r="I60" s="6" t="s">
        <v>62</v>
      </c>
      <c r="J60" s="19"/>
    </row>
    <row r="61" spans="1:10" x14ac:dyDescent="0.2">
      <c r="A61" s="16"/>
      <c r="B61" s="17"/>
      <c r="C61" s="17"/>
      <c r="D61" s="18" t="s">
        <v>35</v>
      </c>
      <c r="E61" s="18"/>
      <c r="F61" s="18" t="s">
        <v>36</v>
      </c>
      <c r="G61" s="18"/>
      <c r="H61" s="19"/>
      <c r="I61" s="20"/>
      <c r="J61" s="19"/>
    </row>
    <row r="62" spans="1:10" x14ac:dyDescent="0.2">
      <c r="A62" s="16"/>
      <c r="B62" s="22" t="s">
        <v>63</v>
      </c>
      <c r="C62" s="23"/>
      <c r="D62" s="24">
        <f>IF($C$24=$C$19,$C$19,IF($C$24&lt;$C$19,$C$19,IF(AND($C$24&gt;$C$19,$F$67&gt;2),IF($C$24="III",$C$19,$C$24),$C$19)))</f>
        <v>0</v>
      </c>
      <c r="E62" s="25"/>
      <c r="F62" s="24">
        <f>IF($C$26=$C$20,$C$20,IF($C$26&lt;$C$20,$C$20,IF(AND($C$26&gt;$C$20,$I$67&gt;2),IF($C$26="III",$C$20,$C$26),$C$20)))</f>
        <v>0</v>
      </c>
      <c r="G62" s="25"/>
      <c r="H62" s="19"/>
      <c r="I62" s="26" t="s">
        <v>64</v>
      </c>
      <c r="J62" s="19"/>
    </row>
    <row r="63" spans="1:10" x14ac:dyDescent="0.2">
      <c r="A63" s="16"/>
      <c r="B63" s="27" t="s">
        <v>65</v>
      </c>
      <c r="C63" s="23"/>
      <c r="D63" s="24">
        <f>D37</f>
        <v>0</v>
      </c>
      <c r="E63" s="25"/>
      <c r="F63" s="24">
        <f>F37</f>
        <v>0</v>
      </c>
      <c r="G63" s="25"/>
      <c r="H63" s="19"/>
      <c r="I63" s="26" t="s">
        <v>66</v>
      </c>
      <c r="J63" s="19"/>
    </row>
    <row r="64" spans="1:10" x14ac:dyDescent="0.2">
      <c r="A64" s="16"/>
      <c r="B64" s="27" t="s">
        <v>67</v>
      </c>
      <c r="C64" s="23"/>
      <c r="D64" s="24" t="str">
        <f>CONCATENATE(D62,".",D63)</f>
        <v>0.0</v>
      </c>
      <c r="E64" s="25"/>
      <c r="F64" s="24" t="str">
        <f>CONCATENATE(F62,".",F63)</f>
        <v>0.0</v>
      </c>
      <c r="G64" s="25"/>
      <c r="H64" s="19"/>
      <c r="I64" s="20"/>
      <c r="J64" s="19"/>
    </row>
    <row r="65" spans="1:10" x14ac:dyDescent="0.2">
      <c r="A65" s="16"/>
      <c r="B65" s="28"/>
      <c r="C65" s="23"/>
      <c r="D65" s="29"/>
      <c r="E65" s="30"/>
      <c r="F65" s="23"/>
      <c r="G65" s="25"/>
      <c r="H65" s="19"/>
      <c r="I65" s="20"/>
      <c r="J65" s="19"/>
    </row>
    <row r="66" spans="1:10" x14ac:dyDescent="0.2">
      <c r="A66" s="16"/>
      <c r="B66" s="31" t="s">
        <v>68</v>
      </c>
      <c r="C66" s="23"/>
      <c r="D66" s="32" t="e">
        <f>VLOOKUP(D64,Salaristabellen!A7:H44,8,FALSE)</f>
        <v>#N/A</v>
      </c>
      <c r="E66" s="25"/>
      <c r="F66" s="32" t="e">
        <f>VLOOKUP(F64,Salaristabellen!A7:H44,8,FALSE)</f>
        <v>#N/A</v>
      </c>
      <c r="G66" s="25"/>
      <c r="H66" s="19"/>
      <c r="I66" s="20"/>
      <c r="J66" s="19"/>
    </row>
    <row r="67" spans="1:10" x14ac:dyDescent="0.2">
      <c r="A67" s="16"/>
      <c r="B67" s="31" t="s">
        <v>69</v>
      </c>
      <c r="C67" s="23"/>
      <c r="D67" s="32" t="e">
        <f>VLOOKUP(D64,Salaristabellen!A7:H44,2,FALSE)*12/(52*36)</f>
        <v>#N/A</v>
      </c>
      <c r="E67" s="25"/>
      <c r="F67" s="32" t="e">
        <f>VLOOKUP(F64,Salaristabellen!A7:H44,2)*12/(52*36)</f>
        <v>#N/A</v>
      </c>
      <c r="G67" s="25"/>
      <c r="H67" s="19"/>
      <c r="I67" s="33"/>
      <c r="J67" s="19"/>
    </row>
    <row r="68" spans="1:10" x14ac:dyDescent="0.2">
      <c r="A68" s="16"/>
      <c r="B68" s="19"/>
      <c r="C68" s="34"/>
      <c r="D68" s="97"/>
      <c r="E68" s="19"/>
      <c r="F68" s="19"/>
      <c r="G68" s="19"/>
      <c r="H68" s="19"/>
      <c r="I68" s="128"/>
      <c r="J68" s="19"/>
    </row>
    <row r="69" spans="1:10" ht="15.75" x14ac:dyDescent="0.2">
      <c r="A69" s="16"/>
      <c r="B69" s="160" t="s">
        <v>70</v>
      </c>
      <c r="C69" s="160"/>
      <c r="D69" s="160"/>
      <c r="E69" s="160"/>
      <c r="F69" s="160"/>
      <c r="G69" s="160"/>
      <c r="H69" s="34"/>
      <c r="I69" s="20"/>
      <c r="J69" s="19"/>
    </row>
    <row r="70" spans="1:10" s="39" customFormat="1" ht="25.5" x14ac:dyDescent="0.2">
      <c r="A70" s="35"/>
      <c r="B70" s="23" t="s">
        <v>35</v>
      </c>
      <c r="C70" s="36"/>
      <c r="D70" s="25"/>
      <c r="E70" s="32"/>
      <c r="F70" s="37" t="s">
        <v>71</v>
      </c>
      <c r="G70" s="38" t="e">
        <f>(SUM(E42:E47)*D66)+(SUM(E50:E53)*D67)+(SUM(E55:E57)/52*D67)</f>
        <v>#N/A</v>
      </c>
      <c r="H70" s="19"/>
      <c r="I70" s="26" t="s">
        <v>72</v>
      </c>
      <c r="J70" s="19"/>
    </row>
    <row r="71" spans="1:10" s="39" customFormat="1" ht="25.5" x14ac:dyDescent="0.2">
      <c r="A71" s="35"/>
      <c r="B71" s="23" t="s">
        <v>73</v>
      </c>
      <c r="C71" s="36"/>
      <c r="D71" s="25"/>
      <c r="E71" s="32"/>
      <c r="F71" s="37" t="s">
        <v>71</v>
      </c>
      <c r="G71" s="38" t="e">
        <f>(SUM(F42:F47)*F66)+(SUM(F50:F53)*F67)+(SUM(F55:F57)/52*F67)</f>
        <v>#N/A</v>
      </c>
      <c r="H71" s="19"/>
      <c r="I71" s="26" t="s">
        <v>72</v>
      </c>
      <c r="J71" s="19"/>
    </row>
    <row r="72" spans="1:10" s="39" customFormat="1" x14ac:dyDescent="0.2">
      <c r="A72" s="35"/>
      <c r="B72" s="156" t="s">
        <v>74</v>
      </c>
      <c r="C72" s="156"/>
      <c r="D72" s="156"/>
      <c r="E72" s="156"/>
      <c r="F72" s="156"/>
      <c r="G72" s="40" t="e">
        <f>SUM(G70:G71)</f>
        <v>#N/A</v>
      </c>
      <c r="H72" s="19"/>
      <c r="I72" s="41"/>
      <c r="J72" s="19"/>
    </row>
    <row r="73" spans="1:10" s="39" customFormat="1" x14ac:dyDescent="0.2">
      <c r="A73" s="35"/>
      <c r="B73" s="23"/>
      <c r="C73" s="42"/>
      <c r="D73" s="25"/>
      <c r="E73" s="42"/>
      <c r="F73" s="25"/>
      <c r="G73" s="43"/>
      <c r="H73" s="19"/>
      <c r="I73" s="41"/>
      <c r="J73" s="19"/>
    </row>
    <row r="74" spans="1:10" s="39" customFormat="1" x14ac:dyDescent="0.2">
      <c r="A74" s="35"/>
      <c r="B74" s="156" t="s">
        <v>75</v>
      </c>
      <c r="C74" s="156"/>
      <c r="D74" s="156"/>
      <c r="E74" s="156"/>
      <c r="F74" s="156"/>
      <c r="G74" s="38" t="e">
        <f>G72*52/12</f>
        <v>#N/A</v>
      </c>
      <c r="H74" s="19"/>
      <c r="I74" s="41"/>
      <c r="J74" s="19"/>
    </row>
    <row r="75" spans="1:10" s="39" customFormat="1" x14ac:dyDescent="0.2">
      <c r="A75" s="35"/>
      <c r="B75" s="156" t="s">
        <v>76</v>
      </c>
      <c r="C75" s="156"/>
      <c r="D75" s="156"/>
      <c r="E75" s="156"/>
      <c r="F75" s="156"/>
      <c r="G75" s="38" t="e">
        <f>G72*52</f>
        <v>#N/A</v>
      </c>
      <c r="H75" s="19"/>
      <c r="I75" s="41"/>
      <c r="J75" s="19"/>
    </row>
    <row r="76" spans="1:10" s="39" customFormat="1" x14ac:dyDescent="0.2">
      <c r="A76" s="35"/>
      <c r="B76" s="156" t="s">
        <v>77</v>
      </c>
      <c r="C76" s="156"/>
      <c r="D76" s="156"/>
      <c r="E76" s="156"/>
      <c r="F76" s="156"/>
      <c r="G76" s="44">
        <f>SUM(G42:G48,G50:G53,G55:G57)/36</f>
        <v>0</v>
      </c>
      <c r="H76" s="19"/>
      <c r="I76" s="41"/>
      <c r="J76" s="19"/>
    </row>
    <row r="77" spans="1:10" s="39" customFormat="1" x14ac:dyDescent="0.2">
      <c r="A77" s="16"/>
      <c r="B77" s="19"/>
      <c r="C77" s="19"/>
      <c r="D77" s="19"/>
      <c r="E77" s="19"/>
      <c r="F77" s="19"/>
      <c r="G77" s="19"/>
      <c r="H77" s="19"/>
      <c r="I77" s="41"/>
      <c r="J77" s="19"/>
    </row>
    <row r="78" spans="1:10" x14ac:dyDescent="0.2">
      <c r="I78" s="46"/>
    </row>
    <row r="79" spans="1:10" x14ac:dyDescent="0.2">
      <c r="I79" s="46"/>
    </row>
    <row r="80" spans="1:10" x14ac:dyDescent="0.2">
      <c r="I80" s="46"/>
    </row>
  </sheetData>
  <mergeCells count="30">
    <mergeCell ref="B76:F76"/>
    <mergeCell ref="B29:G29"/>
    <mergeCell ref="B30:G30"/>
    <mergeCell ref="B39:G39"/>
    <mergeCell ref="B40:G40"/>
    <mergeCell ref="F58:G58"/>
    <mergeCell ref="B59:G59"/>
    <mergeCell ref="B60:G60"/>
    <mergeCell ref="B69:G69"/>
    <mergeCell ref="B72:F72"/>
    <mergeCell ref="B74:F74"/>
    <mergeCell ref="B75:F75"/>
    <mergeCell ref="B23:G23"/>
    <mergeCell ref="C9:E9"/>
    <mergeCell ref="C10:E10"/>
    <mergeCell ref="C11:E11"/>
    <mergeCell ref="C12:E12"/>
    <mergeCell ref="C14:E14"/>
    <mergeCell ref="C15:E15"/>
    <mergeCell ref="B17:G17"/>
    <mergeCell ref="B18:G18"/>
    <mergeCell ref="E19:F19"/>
    <mergeCell ref="E20:F20"/>
    <mergeCell ref="B22:G22"/>
    <mergeCell ref="C8:E8"/>
    <mergeCell ref="A1:F1"/>
    <mergeCell ref="B3:G3"/>
    <mergeCell ref="B4:G4"/>
    <mergeCell ref="C5:E5"/>
    <mergeCell ref="C7:E7"/>
  </mergeCells>
  <pageMargins left="0.7" right="0.7" top="0.75" bottom="0.75" header="0.3" footer="0.3"/>
  <pageSetup paperSize="9" scale="4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30057FE-5024-43FE-9BFF-7944613F5A0B}">
          <x14:formula1>
            <xm:f>Facilitair!$B$2:$D$2</xm:f>
          </x14:formula1>
          <xm:sqref>C14:E14</xm:sqref>
        </x14:dataValidation>
        <x14:dataValidation type="list" allowBlank="1" showInputMessage="1" showErrorMessage="1" xr:uid="{5F2D810F-760B-4548-8836-4F1F4E0E8691}">
          <x14:formula1>
            <xm:f>Facilitair!$B$1:$E$1</xm:f>
          </x14:formula1>
          <xm:sqref>C19:C20 C24 C26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00"/>
  <sheetViews>
    <sheetView showGridLines="0" topLeftCell="A4" workbookViewId="0">
      <selection activeCell="B13" sqref="B13"/>
    </sheetView>
  </sheetViews>
  <sheetFormatPr defaultColWidth="12.5703125" defaultRowHeight="15" customHeight="1" x14ac:dyDescent="0.2"/>
  <cols>
    <col min="1" max="1" width="11.7109375" style="1" customWidth="1"/>
    <col min="2" max="2" width="13.28515625" style="1" customWidth="1"/>
    <col min="3" max="3" width="2.42578125" style="1" customWidth="1"/>
    <col min="4" max="4" width="11.7109375" style="1" customWidth="1"/>
    <col min="5" max="5" width="2.140625" style="1" customWidth="1"/>
    <col min="6" max="6" width="11.7109375" style="1" customWidth="1"/>
    <col min="7" max="7" width="2.85546875" style="1" customWidth="1"/>
    <col min="8" max="8" width="11.7109375" style="1" customWidth="1"/>
    <col min="9" max="9" width="2.7109375" style="1" customWidth="1"/>
    <col min="10" max="10" width="11.7109375" style="1" customWidth="1"/>
    <col min="11" max="23" width="14.42578125" style="1" customWidth="1"/>
    <col min="24" max="16384" width="12.5703125" style="1"/>
  </cols>
  <sheetData>
    <row r="1" spans="1:13" ht="12.75" customHeight="1" x14ac:dyDescent="0.2">
      <c r="A1" s="129" t="s">
        <v>78</v>
      </c>
      <c r="B1" s="129"/>
      <c r="C1" s="129"/>
      <c r="D1" s="129"/>
      <c r="E1" s="129"/>
      <c r="F1" s="129"/>
      <c r="G1" s="130" t="s">
        <v>79</v>
      </c>
      <c r="H1" s="129"/>
      <c r="I1" s="129"/>
      <c r="J1" s="129"/>
    </row>
    <row r="2" spans="1:13" ht="12.75" customHeight="1" x14ac:dyDescent="0.2">
      <c r="A2" s="131" t="s">
        <v>80</v>
      </c>
      <c r="B2" s="132" t="s">
        <v>81</v>
      </c>
      <c r="C2" s="131"/>
      <c r="D2" s="132" t="s">
        <v>82</v>
      </c>
      <c r="E2" s="131"/>
      <c r="F2" s="132" t="s">
        <v>83</v>
      </c>
      <c r="G2" s="131"/>
      <c r="H2" s="132" t="s">
        <v>84</v>
      </c>
      <c r="I2" s="131"/>
      <c r="J2" s="132" t="s">
        <v>85</v>
      </c>
    </row>
    <row r="3" spans="1:13" ht="12.75" customHeight="1" x14ac:dyDescent="0.2">
      <c r="A3" s="131" t="s">
        <v>86</v>
      </c>
      <c r="B3" s="132" t="s">
        <v>87</v>
      </c>
      <c r="C3" s="131"/>
      <c r="D3" s="132" t="s">
        <v>87</v>
      </c>
      <c r="E3" s="131"/>
      <c r="F3" s="132" t="s">
        <v>88</v>
      </c>
      <c r="G3" s="131"/>
      <c r="H3" s="132" t="s">
        <v>89</v>
      </c>
      <c r="I3" s="131"/>
      <c r="J3" s="132"/>
    </row>
    <row r="4" spans="1:13" ht="12.75" customHeight="1" x14ac:dyDescent="0.2">
      <c r="A4" s="131"/>
      <c r="B4" s="132" t="s">
        <v>90</v>
      </c>
      <c r="C4" s="131"/>
      <c r="D4" s="132" t="s">
        <v>91</v>
      </c>
      <c r="E4" s="131"/>
      <c r="F4" s="132" t="s">
        <v>71</v>
      </c>
      <c r="G4" s="131"/>
      <c r="H4" s="132" t="s">
        <v>92</v>
      </c>
      <c r="I4" s="131"/>
      <c r="J4" s="132"/>
    </row>
    <row r="5" spans="1:13" ht="12.75" customHeight="1" x14ac:dyDescent="0.2">
      <c r="A5" s="131"/>
      <c r="B5" s="132" t="s">
        <v>93</v>
      </c>
      <c r="C5" s="131"/>
      <c r="D5" s="132" t="s">
        <v>94</v>
      </c>
      <c r="E5" s="131"/>
      <c r="F5" s="132"/>
      <c r="G5" s="131"/>
      <c r="H5" s="132"/>
      <c r="I5" s="131"/>
      <c r="J5" s="132"/>
    </row>
    <row r="6" spans="1:13" ht="12.75" customHeight="1" x14ac:dyDescent="0.2">
      <c r="A6" s="131"/>
      <c r="B6" s="132"/>
      <c r="C6" s="131"/>
      <c r="D6" s="132"/>
      <c r="E6" s="131"/>
      <c r="F6" s="132"/>
      <c r="G6" s="131"/>
      <c r="H6" s="132"/>
      <c r="I6" s="131"/>
      <c r="J6" s="132"/>
    </row>
    <row r="7" spans="1:13" ht="12.75" customHeight="1" x14ac:dyDescent="0.2">
      <c r="A7" s="133" t="s">
        <v>95</v>
      </c>
      <c r="B7" s="134" t="s">
        <v>96</v>
      </c>
      <c r="C7" s="135"/>
      <c r="D7" s="136" t="s">
        <v>97</v>
      </c>
      <c r="E7" s="135"/>
      <c r="F7" s="136" t="s">
        <v>98</v>
      </c>
      <c r="G7" s="135"/>
      <c r="H7" s="136" t="s">
        <v>99</v>
      </c>
      <c r="I7" s="135"/>
      <c r="J7" s="134"/>
      <c r="L7" s="2"/>
      <c r="M7" s="2"/>
    </row>
    <row r="8" spans="1:13" ht="12.75" customHeight="1" x14ac:dyDescent="0.2">
      <c r="A8" s="135" t="s">
        <v>100</v>
      </c>
      <c r="B8" s="137">
        <v>3715.33</v>
      </c>
      <c r="C8" s="138"/>
      <c r="D8" s="139">
        <f>9/36*B8</f>
        <v>928.83249999999998</v>
      </c>
      <c r="E8" s="138"/>
      <c r="F8" s="140">
        <f t="shared" ref="F8:F18" si="0">(12*D8)/52</f>
        <v>214.34596153846152</v>
      </c>
      <c r="G8" s="138"/>
      <c r="H8" s="139">
        <f t="shared" ref="H8:H18" si="1">F8/100</f>
        <v>2.1434596153846153</v>
      </c>
      <c r="I8" s="138"/>
      <c r="J8" s="139"/>
      <c r="L8" s="141"/>
      <c r="M8" s="3"/>
    </row>
    <row r="9" spans="1:13" ht="12.75" customHeight="1" x14ac:dyDescent="0.2">
      <c r="A9" s="135" t="s">
        <v>101</v>
      </c>
      <c r="B9" s="137">
        <v>4029.3676999999998</v>
      </c>
      <c r="C9" s="138"/>
      <c r="D9" s="139">
        <f t="shared" ref="D9:D18" si="2">9/36*B9</f>
        <v>1007.3419249999999</v>
      </c>
      <c r="E9" s="138"/>
      <c r="F9" s="140">
        <f t="shared" si="0"/>
        <v>232.46352115384616</v>
      </c>
      <c r="G9" s="138"/>
      <c r="H9" s="139">
        <f t="shared" si="1"/>
        <v>2.3246352115384616</v>
      </c>
      <c r="I9" s="138"/>
      <c r="J9" s="139"/>
      <c r="L9" s="141"/>
      <c r="M9" s="3"/>
    </row>
    <row r="10" spans="1:13" ht="12.75" customHeight="1" x14ac:dyDescent="0.2">
      <c r="A10" s="135" t="s">
        <v>102</v>
      </c>
      <c r="B10" s="137">
        <v>4217.5284000000001</v>
      </c>
      <c r="C10" s="138"/>
      <c r="D10" s="139">
        <f t="shared" si="2"/>
        <v>1054.3821</v>
      </c>
      <c r="E10" s="138"/>
      <c r="F10" s="140">
        <f t="shared" si="0"/>
        <v>243.31894615384618</v>
      </c>
      <c r="G10" s="138"/>
      <c r="H10" s="139">
        <f t="shared" si="1"/>
        <v>2.4331894615384617</v>
      </c>
      <c r="I10" s="138"/>
      <c r="J10" s="139"/>
      <c r="L10" s="141"/>
      <c r="M10" s="3"/>
    </row>
    <row r="11" spans="1:13" ht="12.75" customHeight="1" x14ac:dyDescent="0.2">
      <c r="A11" s="135" t="s">
        <v>103</v>
      </c>
      <c r="B11" s="137">
        <v>4400.4919499999996</v>
      </c>
      <c r="C11" s="138"/>
      <c r="D11" s="139">
        <f t="shared" si="2"/>
        <v>1100.1229874999999</v>
      </c>
      <c r="E11" s="138"/>
      <c r="F11" s="140">
        <f t="shared" si="0"/>
        <v>253.87453557692305</v>
      </c>
      <c r="G11" s="138"/>
      <c r="H11" s="139">
        <f t="shared" si="1"/>
        <v>2.5387453557692305</v>
      </c>
      <c r="I11" s="138"/>
      <c r="J11" s="139"/>
      <c r="L11" s="141"/>
      <c r="M11" s="3"/>
    </row>
    <row r="12" spans="1:13" ht="12.75" customHeight="1" x14ac:dyDescent="0.2">
      <c r="A12" s="135" t="s">
        <v>104</v>
      </c>
      <c r="B12" s="137">
        <v>4592.53</v>
      </c>
      <c r="C12" s="138"/>
      <c r="D12" s="139">
        <f t="shared" si="2"/>
        <v>1148.1324999999999</v>
      </c>
      <c r="E12" s="138"/>
      <c r="F12" s="140">
        <f t="shared" si="0"/>
        <v>264.95365384615383</v>
      </c>
      <c r="G12" s="138"/>
      <c r="H12" s="139">
        <f t="shared" si="1"/>
        <v>2.6495365384615384</v>
      </c>
      <c r="I12" s="138"/>
      <c r="J12" s="139" t="s">
        <v>105</v>
      </c>
      <c r="L12" s="141"/>
      <c r="M12" s="3"/>
    </row>
    <row r="13" spans="1:13" ht="12.75" customHeight="1" x14ac:dyDescent="0.2">
      <c r="A13" s="135" t="s">
        <v>106</v>
      </c>
      <c r="B13" s="137">
        <v>4819.62745</v>
      </c>
      <c r="C13" s="138"/>
      <c r="D13" s="139">
        <f t="shared" si="2"/>
        <v>1204.9068625</v>
      </c>
      <c r="E13" s="138"/>
      <c r="F13" s="140">
        <f t="shared" si="0"/>
        <v>278.05542980769229</v>
      </c>
      <c r="G13" s="138"/>
      <c r="H13" s="139">
        <f t="shared" si="1"/>
        <v>2.7805542980769231</v>
      </c>
      <c r="I13" s="138"/>
      <c r="J13" s="139">
        <f>SUM(H8:H18)/11*30</f>
        <v>83.394295646853138</v>
      </c>
      <c r="L13" s="141"/>
      <c r="M13" s="3"/>
    </row>
    <row r="14" spans="1:13" ht="12.75" customHeight="1" x14ac:dyDescent="0.2">
      <c r="A14" s="135" t="s">
        <v>107</v>
      </c>
      <c r="B14" s="137">
        <v>5015.57845</v>
      </c>
      <c r="C14" s="138"/>
      <c r="D14" s="139">
        <f t="shared" si="2"/>
        <v>1253.8946125</v>
      </c>
      <c r="E14" s="138"/>
      <c r="F14" s="140">
        <f t="shared" si="0"/>
        <v>289.36029519230766</v>
      </c>
      <c r="G14" s="138"/>
      <c r="H14" s="139">
        <f t="shared" si="1"/>
        <v>2.8936029519230768</v>
      </c>
      <c r="I14" s="138"/>
      <c r="J14" s="139"/>
      <c r="L14" s="141"/>
      <c r="M14" s="3"/>
    </row>
    <row r="15" spans="1:13" ht="12.75" customHeight="1" x14ac:dyDescent="0.2">
      <c r="A15" s="135" t="s">
        <v>108</v>
      </c>
      <c r="B15" s="137">
        <v>5192.0645499999991</v>
      </c>
      <c r="C15" s="138"/>
      <c r="D15" s="139">
        <f t="shared" si="2"/>
        <v>1298.0161374999998</v>
      </c>
      <c r="E15" s="138"/>
      <c r="F15" s="140">
        <f t="shared" si="0"/>
        <v>299.54218557692303</v>
      </c>
      <c r="G15" s="138"/>
      <c r="H15" s="139">
        <f t="shared" si="1"/>
        <v>2.9954218557692305</v>
      </c>
      <c r="I15" s="138"/>
      <c r="J15" s="139" t="s">
        <v>109</v>
      </c>
      <c r="L15" s="141"/>
      <c r="M15" s="3"/>
    </row>
    <row r="16" spans="1:13" ht="12.75" customHeight="1" x14ac:dyDescent="0.2">
      <c r="A16" s="135" t="s">
        <v>110</v>
      </c>
      <c r="B16" s="137">
        <v>5426.94535</v>
      </c>
      <c r="C16" s="138"/>
      <c r="D16" s="139">
        <f t="shared" si="2"/>
        <v>1356.7363375</v>
      </c>
      <c r="E16" s="138"/>
      <c r="F16" s="140">
        <f t="shared" si="0"/>
        <v>313.09300096153845</v>
      </c>
      <c r="G16" s="138"/>
      <c r="H16" s="139">
        <f t="shared" si="1"/>
        <v>3.1309300096153847</v>
      </c>
      <c r="I16" s="138"/>
      <c r="J16" s="139">
        <f>SUM(H8:H18)/11*40</f>
        <v>111.19239419580418</v>
      </c>
      <c r="L16" s="141"/>
      <c r="M16" s="3"/>
    </row>
    <row r="17" spans="1:13" ht="12.75" customHeight="1" x14ac:dyDescent="0.2">
      <c r="A17" s="135" t="s">
        <v>111</v>
      </c>
      <c r="B17" s="137">
        <v>5672.1987499999996</v>
      </c>
      <c r="C17" s="138"/>
      <c r="D17" s="139">
        <f t="shared" si="2"/>
        <v>1418.0496874999999</v>
      </c>
      <c r="E17" s="138"/>
      <c r="F17" s="140">
        <f t="shared" si="0"/>
        <v>327.24223557692306</v>
      </c>
      <c r="G17" s="138"/>
      <c r="H17" s="139">
        <f t="shared" si="1"/>
        <v>3.2724223557692307</v>
      </c>
      <c r="I17" s="138"/>
      <c r="J17" s="139"/>
      <c r="L17" s="141"/>
      <c r="M17" s="3"/>
    </row>
    <row r="18" spans="1:13" ht="12.75" customHeight="1" x14ac:dyDescent="0.2">
      <c r="A18" s="135" t="s">
        <v>112</v>
      </c>
      <c r="B18" s="137">
        <v>5920.0452999999998</v>
      </c>
      <c r="C18" s="138"/>
      <c r="D18" s="139">
        <f t="shared" si="2"/>
        <v>1480.0113249999999</v>
      </c>
      <c r="E18" s="138"/>
      <c r="F18" s="140">
        <f t="shared" si="0"/>
        <v>341.54107500000003</v>
      </c>
      <c r="G18" s="138"/>
      <c r="H18" s="139">
        <f t="shared" si="1"/>
        <v>3.4154107500000004</v>
      </c>
      <c r="I18" s="138"/>
      <c r="J18" s="139"/>
      <c r="L18" s="141"/>
      <c r="M18" s="3"/>
    </row>
    <row r="19" spans="1:13" ht="12.75" customHeight="1" x14ac:dyDescent="0.2">
      <c r="A19" s="133"/>
      <c r="B19" s="139"/>
      <c r="C19" s="138"/>
      <c r="D19" s="139"/>
      <c r="E19" s="138"/>
      <c r="F19" s="140"/>
      <c r="G19" s="138"/>
      <c r="H19" s="139"/>
      <c r="I19" s="138"/>
      <c r="J19" s="139"/>
      <c r="L19" s="142"/>
    </row>
    <row r="20" spans="1:13" ht="12.75" customHeight="1" x14ac:dyDescent="0.2">
      <c r="A20" s="133" t="s">
        <v>113</v>
      </c>
      <c r="B20" s="134" t="s">
        <v>96</v>
      </c>
      <c r="C20" s="135"/>
      <c r="D20" s="134" t="s">
        <v>97</v>
      </c>
      <c r="E20" s="135"/>
      <c r="F20" s="136" t="s">
        <v>98</v>
      </c>
      <c r="G20" s="135"/>
      <c r="H20" s="136" t="s">
        <v>99</v>
      </c>
      <c r="I20" s="135"/>
      <c r="J20" s="134"/>
      <c r="L20" s="142"/>
      <c r="M20" s="2"/>
    </row>
    <row r="21" spans="1:13" ht="12.75" customHeight="1" x14ac:dyDescent="0.2">
      <c r="A21" s="135" t="s">
        <v>114</v>
      </c>
      <c r="B21" s="143">
        <v>3126.1811499999999</v>
      </c>
      <c r="C21" s="138"/>
      <c r="D21" s="139">
        <f t="shared" ref="D21:D31" si="3">9/36*B21</f>
        <v>781.54528749999997</v>
      </c>
      <c r="E21" s="138"/>
      <c r="F21" s="140">
        <f t="shared" ref="F21:F31" si="4">(12*D21)/52</f>
        <v>180.35660480769229</v>
      </c>
      <c r="G21" s="138"/>
      <c r="H21" s="139">
        <f t="shared" ref="H21:H31" si="5">F21/100</f>
        <v>1.8035660480769229</v>
      </c>
      <c r="I21" s="138"/>
      <c r="J21" s="139"/>
      <c r="L21" s="141"/>
      <c r="M21" s="3"/>
    </row>
    <row r="22" spans="1:13" ht="12.75" customHeight="1" x14ac:dyDescent="0.2">
      <c r="A22" s="135" t="s">
        <v>115</v>
      </c>
      <c r="B22" s="143">
        <v>3279.3072000000002</v>
      </c>
      <c r="C22" s="138"/>
      <c r="D22" s="139">
        <f t="shared" si="3"/>
        <v>819.82680000000005</v>
      </c>
      <c r="E22" s="138"/>
      <c r="F22" s="140">
        <f t="shared" si="4"/>
        <v>189.19080000000002</v>
      </c>
      <c r="G22" s="138"/>
      <c r="H22" s="139">
        <f t="shared" si="5"/>
        <v>1.8919080000000001</v>
      </c>
      <c r="I22" s="138"/>
      <c r="J22" s="139"/>
      <c r="L22" s="141"/>
      <c r="M22" s="3"/>
    </row>
    <row r="23" spans="1:13" ht="12.75" customHeight="1" x14ac:dyDescent="0.2">
      <c r="A23" s="135" t="s">
        <v>116</v>
      </c>
      <c r="B23" s="143">
        <v>3463.5835999999999</v>
      </c>
      <c r="C23" s="138"/>
      <c r="D23" s="139">
        <f t="shared" si="3"/>
        <v>865.89589999999998</v>
      </c>
      <c r="E23" s="138"/>
      <c r="F23" s="140">
        <f t="shared" si="4"/>
        <v>199.82213076923077</v>
      </c>
      <c r="G23" s="138"/>
      <c r="H23" s="139">
        <f t="shared" si="5"/>
        <v>1.9982213076923077</v>
      </c>
      <c r="I23" s="138"/>
      <c r="J23" s="139"/>
      <c r="L23" s="141"/>
      <c r="M23" s="3"/>
    </row>
    <row r="24" spans="1:13" ht="12.75" customHeight="1" x14ac:dyDescent="0.2">
      <c r="A24" s="135" t="s">
        <v>117</v>
      </c>
      <c r="B24" s="143">
        <v>3715.3361500000001</v>
      </c>
      <c r="C24" s="138"/>
      <c r="D24" s="139">
        <f t="shared" si="3"/>
        <v>928.83403750000002</v>
      </c>
      <c r="E24" s="138"/>
      <c r="F24" s="140">
        <f t="shared" si="4"/>
        <v>214.34631634615386</v>
      </c>
      <c r="G24" s="138"/>
      <c r="H24" s="139">
        <f t="shared" si="5"/>
        <v>2.1434631634615386</v>
      </c>
      <c r="I24" s="138"/>
      <c r="J24" s="139"/>
      <c r="L24" s="141"/>
      <c r="M24" s="3"/>
    </row>
    <row r="25" spans="1:13" ht="12.75" customHeight="1" x14ac:dyDescent="0.2">
      <c r="A25" s="135" t="s">
        <v>118</v>
      </c>
      <c r="B25" s="143">
        <v>4029.3676999999998</v>
      </c>
      <c r="C25" s="138"/>
      <c r="D25" s="139">
        <f t="shared" si="3"/>
        <v>1007.3419249999999</v>
      </c>
      <c r="E25" s="138"/>
      <c r="F25" s="140">
        <f t="shared" si="4"/>
        <v>232.46352115384616</v>
      </c>
      <c r="G25" s="138"/>
      <c r="H25" s="139">
        <f t="shared" si="5"/>
        <v>2.3246352115384616</v>
      </c>
      <c r="I25" s="138"/>
      <c r="J25" s="139" t="s">
        <v>105</v>
      </c>
      <c r="L25" s="141"/>
      <c r="M25" s="3"/>
    </row>
    <row r="26" spans="1:13" ht="12.75" customHeight="1" x14ac:dyDescent="0.2">
      <c r="A26" s="135" t="s">
        <v>119</v>
      </c>
      <c r="B26" s="143">
        <v>4217.5284000000001</v>
      </c>
      <c r="C26" s="138"/>
      <c r="D26" s="139">
        <f t="shared" si="3"/>
        <v>1054.3821</v>
      </c>
      <c r="E26" s="138"/>
      <c r="F26" s="140">
        <f t="shared" si="4"/>
        <v>243.31894615384618</v>
      </c>
      <c r="G26" s="138"/>
      <c r="H26" s="139">
        <f t="shared" si="5"/>
        <v>2.4331894615384617</v>
      </c>
      <c r="I26" s="138"/>
      <c r="J26" s="139">
        <f>SUM(H21:H31)/11*30</f>
        <v>72.144131459790202</v>
      </c>
      <c r="L26" s="141"/>
      <c r="M26" s="3"/>
    </row>
    <row r="27" spans="1:13" ht="12.75" customHeight="1" x14ac:dyDescent="0.2">
      <c r="A27" s="135" t="s">
        <v>120</v>
      </c>
      <c r="B27" s="143">
        <v>4400.4919499999996</v>
      </c>
      <c r="C27" s="138"/>
      <c r="D27" s="139">
        <f t="shared" si="3"/>
        <v>1100.1229874999999</v>
      </c>
      <c r="E27" s="138"/>
      <c r="F27" s="140">
        <f t="shared" si="4"/>
        <v>253.87453557692305</v>
      </c>
      <c r="G27" s="138"/>
      <c r="H27" s="139">
        <f t="shared" si="5"/>
        <v>2.5387453557692305</v>
      </c>
      <c r="I27" s="138"/>
      <c r="J27" s="139"/>
      <c r="L27" s="141"/>
      <c r="M27" s="3"/>
    </row>
    <row r="28" spans="1:13" ht="12.75" customHeight="1" x14ac:dyDescent="0.2">
      <c r="A28" s="135" t="s">
        <v>121</v>
      </c>
      <c r="B28" s="143">
        <v>4592.5369499999997</v>
      </c>
      <c r="C28" s="138"/>
      <c r="D28" s="139">
        <f t="shared" si="3"/>
        <v>1148.1342374999999</v>
      </c>
      <c r="E28" s="138"/>
      <c r="F28" s="140">
        <f t="shared" si="4"/>
        <v>264.95405480769227</v>
      </c>
      <c r="G28" s="138"/>
      <c r="H28" s="139">
        <f t="shared" si="5"/>
        <v>2.6495405480769225</v>
      </c>
      <c r="I28" s="138"/>
      <c r="J28" s="139" t="s">
        <v>109</v>
      </c>
      <c r="L28" s="141"/>
      <c r="M28" s="3"/>
    </row>
    <row r="29" spans="1:13" ht="12.75" customHeight="1" x14ac:dyDescent="0.2">
      <c r="A29" s="135" t="s">
        <v>122</v>
      </c>
      <c r="B29" s="143">
        <v>4819.62745</v>
      </c>
      <c r="C29" s="138"/>
      <c r="D29" s="139">
        <f t="shared" si="3"/>
        <v>1204.9068625</v>
      </c>
      <c r="E29" s="138"/>
      <c r="F29" s="140">
        <f t="shared" si="4"/>
        <v>278.05542980769229</v>
      </c>
      <c r="G29" s="138"/>
      <c r="H29" s="139">
        <f t="shared" si="5"/>
        <v>2.7805542980769231</v>
      </c>
      <c r="I29" s="138"/>
      <c r="J29" s="139">
        <f>SUM(H21:H31)/11*40</f>
        <v>96.192175279720274</v>
      </c>
      <c r="L29" s="141"/>
      <c r="M29" s="3"/>
    </row>
    <row r="30" spans="1:13" ht="12.75" customHeight="1" x14ac:dyDescent="0.2">
      <c r="A30" s="135" t="s">
        <v>123</v>
      </c>
      <c r="B30" s="143">
        <v>5015.57845</v>
      </c>
      <c r="C30" s="138"/>
      <c r="D30" s="139">
        <f t="shared" si="3"/>
        <v>1253.8946125</v>
      </c>
      <c r="E30" s="138"/>
      <c r="F30" s="140">
        <f t="shared" si="4"/>
        <v>289.36029519230766</v>
      </c>
      <c r="G30" s="138"/>
      <c r="H30" s="139">
        <f t="shared" si="5"/>
        <v>2.8936029519230768</v>
      </c>
      <c r="I30" s="138"/>
      <c r="J30" s="139"/>
      <c r="L30" s="141"/>
      <c r="M30" s="3"/>
    </row>
    <row r="31" spans="1:13" ht="12.75" customHeight="1" x14ac:dyDescent="0.2">
      <c r="A31" s="135" t="s">
        <v>124</v>
      </c>
      <c r="B31" s="143">
        <v>5192.0645499999991</v>
      </c>
      <c r="C31" s="138"/>
      <c r="D31" s="139">
        <f t="shared" si="3"/>
        <v>1298.0161374999998</v>
      </c>
      <c r="E31" s="138"/>
      <c r="F31" s="140">
        <f t="shared" si="4"/>
        <v>299.54218557692303</v>
      </c>
      <c r="G31" s="138"/>
      <c r="H31" s="139">
        <f t="shared" si="5"/>
        <v>2.9954218557692305</v>
      </c>
      <c r="I31" s="138"/>
      <c r="J31" s="139"/>
      <c r="L31" s="141"/>
      <c r="M31" s="3"/>
    </row>
    <row r="32" spans="1:13" ht="12.75" customHeight="1" x14ac:dyDescent="0.2">
      <c r="A32" s="135"/>
      <c r="B32" s="139"/>
      <c r="C32" s="138"/>
      <c r="D32" s="139"/>
      <c r="E32" s="138"/>
      <c r="F32" s="140"/>
      <c r="G32" s="138"/>
      <c r="H32" s="139"/>
      <c r="I32" s="138"/>
      <c r="J32" s="139"/>
      <c r="L32" s="142"/>
    </row>
    <row r="33" spans="1:13" ht="12.75" customHeight="1" x14ac:dyDescent="0.2">
      <c r="A33" s="133" t="s">
        <v>125</v>
      </c>
      <c r="B33" s="134" t="s">
        <v>96</v>
      </c>
      <c r="C33" s="135"/>
      <c r="D33" s="134" t="s">
        <v>97</v>
      </c>
      <c r="E33" s="135"/>
      <c r="F33" s="136" t="s">
        <v>98</v>
      </c>
      <c r="G33" s="135"/>
      <c r="H33" s="136" t="s">
        <v>99</v>
      </c>
      <c r="I33" s="135"/>
      <c r="J33" s="134"/>
      <c r="L33" s="142"/>
      <c r="M33" s="2"/>
    </row>
    <row r="34" spans="1:13" ht="12.75" customHeight="1" x14ac:dyDescent="0.2">
      <c r="A34" s="135" t="s">
        <v>126</v>
      </c>
      <c r="B34" s="143">
        <v>2509.7926499999999</v>
      </c>
      <c r="C34" s="138"/>
      <c r="D34" s="139">
        <f t="shared" ref="D34:D44" si="6">7/36*B34</f>
        <v>488.01523749999996</v>
      </c>
      <c r="E34" s="138"/>
      <c r="F34" s="140">
        <f t="shared" ref="F34:F44" si="7">(12*D34)/52</f>
        <v>112.61890096153844</v>
      </c>
      <c r="G34" s="138"/>
      <c r="H34" s="139">
        <f t="shared" ref="H34:H44" si="8">F34/100</f>
        <v>1.1261890096153844</v>
      </c>
      <c r="I34" s="138"/>
      <c r="J34" s="139"/>
      <c r="L34" s="141"/>
      <c r="M34" s="3"/>
    </row>
    <row r="35" spans="1:13" ht="12.75" customHeight="1" x14ac:dyDescent="0.2">
      <c r="A35" s="135" t="s">
        <v>127</v>
      </c>
      <c r="B35" s="143">
        <v>2585.0699499999996</v>
      </c>
      <c r="C35" s="138"/>
      <c r="D35" s="139">
        <f t="shared" si="6"/>
        <v>502.6524902777777</v>
      </c>
      <c r="E35" s="138"/>
      <c r="F35" s="140">
        <f t="shared" si="7"/>
        <v>115.996728525641</v>
      </c>
      <c r="G35" s="138"/>
      <c r="H35" s="139">
        <f t="shared" si="8"/>
        <v>1.15996728525641</v>
      </c>
      <c r="I35" s="138"/>
      <c r="J35" s="139"/>
      <c r="L35" s="141"/>
      <c r="M35" s="3"/>
    </row>
    <row r="36" spans="1:13" ht="12.75" customHeight="1" x14ac:dyDescent="0.2">
      <c r="A36" s="135" t="s">
        <v>128</v>
      </c>
      <c r="B36" s="143">
        <v>2660.32555</v>
      </c>
      <c r="C36" s="138"/>
      <c r="D36" s="139">
        <f t="shared" si="6"/>
        <v>517.2855236111111</v>
      </c>
      <c r="E36" s="138"/>
      <c r="F36" s="140">
        <f t="shared" si="7"/>
        <v>119.37358237179487</v>
      </c>
      <c r="G36" s="138"/>
      <c r="H36" s="139">
        <f t="shared" si="8"/>
        <v>1.1937358237179487</v>
      </c>
      <c r="I36" s="138"/>
      <c r="J36" s="139"/>
      <c r="L36" s="141"/>
      <c r="M36" s="3"/>
    </row>
    <row r="37" spans="1:13" ht="12.75" customHeight="1" x14ac:dyDescent="0.2">
      <c r="A37" s="135" t="s">
        <v>129</v>
      </c>
      <c r="B37" s="143">
        <v>2738.1742999999997</v>
      </c>
      <c r="C37" s="138"/>
      <c r="D37" s="139">
        <f t="shared" si="6"/>
        <v>532.42278055555551</v>
      </c>
      <c r="E37" s="138"/>
      <c r="F37" s="140">
        <f t="shared" si="7"/>
        <v>122.86679551282049</v>
      </c>
      <c r="G37" s="138"/>
      <c r="H37" s="139">
        <f t="shared" si="8"/>
        <v>1.2286679551282049</v>
      </c>
      <c r="I37" s="138"/>
      <c r="J37" s="139"/>
      <c r="L37" s="141"/>
      <c r="M37" s="3"/>
    </row>
    <row r="38" spans="1:13" ht="12.75" customHeight="1" x14ac:dyDescent="0.2">
      <c r="A38" s="135" t="s">
        <v>130</v>
      </c>
      <c r="B38" s="143">
        <v>2817.3467500000002</v>
      </c>
      <c r="C38" s="138"/>
      <c r="D38" s="139">
        <f t="shared" si="6"/>
        <v>547.81742361111117</v>
      </c>
      <c r="E38" s="138"/>
      <c r="F38" s="140">
        <f t="shared" si="7"/>
        <v>126.41940544871795</v>
      </c>
      <c r="G38" s="138"/>
      <c r="H38" s="139">
        <f t="shared" si="8"/>
        <v>1.2641940544871795</v>
      </c>
      <c r="I38" s="138"/>
      <c r="J38" s="139" t="s">
        <v>105</v>
      </c>
      <c r="L38" s="141"/>
      <c r="M38" s="3"/>
    </row>
    <row r="39" spans="1:13" ht="12.75" customHeight="1" x14ac:dyDescent="0.2">
      <c r="A39" s="135" t="s">
        <v>131</v>
      </c>
      <c r="B39" s="143">
        <v>2892.6023499999997</v>
      </c>
      <c r="C39" s="138"/>
      <c r="D39" s="139">
        <f t="shared" si="6"/>
        <v>562.45045694444434</v>
      </c>
      <c r="E39" s="138"/>
      <c r="F39" s="140">
        <f t="shared" si="7"/>
        <v>129.79625929487176</v>
      </c>
      <c r="G39" s="138"/>
      <c r="H39" s="139">
        <f t="shared" si="8"/>
        <v>1.2979625929487175</v>
      </c>
      <c r="I39" s="138"/>
      <c r="J39" s="139">
        <f>9/7*SUM(H34:H44)/11*30</f>
        <v>50.082742998251753</v>
      </c>
      <c r="L39" s="141"/>
      <c r="M39" s="3"/>
    </row>
    <row r="40" spans="1:13" ht="12.75" customHeight="1" x14ac:dyDescent="0.2">
      <c r="A40" s="135" t="s">
        <v>132</v>
      </c>
      <c r="B40" s="143">
        <v>2969.1925000000001</v>
      </c>
      <c r="C40" s="138"/>
      <c r="D40" s="139">
        <f t="shared" si="6"/>
        <v>577.34298611111114</v>
      </c>
      <c r="E40" s="138"/>
      <c r="F40" s="140">
        <f t="shared" si="7"/>
        <v>133.23299679487178</v>
      </c>
      <c r="G40" s="138"/>
      <c r="H40" s="139">
        <f t="shared" si="8"/>
        <v>1.3323299679487177</v>
      </c>
      <c r="I40" s="138"/>
      <c r="J40" s="139"/>
      <c r="L40" s="141"/>
      <c r="M40" s="3"/>
    </row>
    <row r="41" spans="1:13" ht="12.75" customHeight="1" x14ac:dyDescent="0.2">
      <c r="A41" s="135" t="s">
        <v>133</v>
      </c>
      <c r="B41" s="143">
        <v>3049.6235499999998</v>
      </c>
      <c r="C41" s="138"/>
      <c r="D41" s="139">
        <f t="shared" si="6"/>
        <v>592.9823569444444</v>
      </c>
      <c r="E41" s="138"/>
      <c r="F41" s="140">
        <f t="shared" si="7"/>
        <v>136.84208237179487</v>
      </c>
      <c r="G41" s="138"/>
      <c r="H41" s="139">
        <f t="shared" si="8"/>
        <v>1.3684208237179487</v>
      </c>
      <c r="I41" s="138"/>
      <c r="J41" s="139" t="s">
        <v>109</v>
      </c>
      <c r="L41" s="141"/>
      <c r="M41" s="3"/>
    </row>
    <row r="42" spans="1:13" ht="12.75" customHeight="1" x14ac:dyDescent="0.2">
      <c r="A42" s="135" t="s">
        <v>134</v>
      </c>
      <c r="B42" s="143">
        <v>3126.1811499999999</v>
      </c>
      <c r="C42" s="138"/>
      <c r="D42" s="139">
        <f t="shared" si="6"/>
        <v>607.86855694444444</v>
      </c>
      <c r="E42" s="138"/>
      <c r="F42" s="140">
        <f t="shared" si="7"/>
        <v>140.27735929487179</v>
      </c>
      <c r="G42" s="138"/>
      <c r="H42" s="139">
        <f t="shared" si="8"/>
        <v>1.402773592948718</v>
      </c>
      <c r="I42" s="138"/>
      <c r="J42" s="139">
        <f>9/7*SUM(H34:H44)/11*40</f>
        <v>66.776990664335671</v>
      </c>
      <c r="L42" s="141"/>
      <c r="M42" s="3"/>
    </row>
    <row r="43" spans="1:13" ht="12.75" customHeight="1" x14ac:dyDescent="0.2">
      <c r="A43" s="135" t="s">
        <v>135</v>
      </c>
      <c r="B43" s="143">
        <v>3202.7496000000001</v>
      </c>
      <c r="C43" s="138"/>
      <c r="D43" s="139">
        <f t="shared" si="6"/>
        <v>622.75686666666672</v>
      </c>
      <c r="E43" s="138"/>
      <c r="F43" s="140">
        <f t="shared" si="7"/>
        <v>143.7131230769231</v>
      </c>
      <c r="G43" s="138"/>
      <c r="H43" s="139">
        <f t="shared" si="8"/>
        <v>1.437131230769231</v>
      </c>
      <c r="I43" s="138"/>
      <c r="J43" s="139"/>
      <c r="L43" s="141"/>
      <c r="M43" s="3"/>
    </row>
    <row r="44" spans="1:13" ht="12.75" customHeight="1" x14ac:dyDescent="0.2">
      <c r="A44" s="135" t="s">
        <v>136</v>
      </c>
      <c r="B44" s="143">
        <v>3279.3072000000002</v>
      </c>
      <c r="C44" s="138"/>
      <c r="D44" s="139">
        <f t="shared" si="6"/>
        <v>637.64306666666675</v>
      </c>
      <c r="E44" s="138"/>
      <c r="F44" s="140">
        <f t="shared" si="7"/>
        <v>147.14840000000001</v>
      </c>
      <c r="G44" s="138"/>
      <c r="H44" s="139">
        <f t="shared" si="8"/>
        <v>1.471484</v>
      </c>
      <c r="I44" s="138"/>
      <c r="J44" s="139"/>
      <c r="L44" s="141"/>
      <c r="M44" s="3"/>
    </row>
    <row r="45" spans="1:13" ht="12.75" customHeight="1" x14ac:dyDescent="0.2">
      <c r="A45" s="135" t="s">
        <v>137</v>
      </c>
      <c r="B45" s="139"/>
      <c r="C45" s="138"/>
      <c r="D45" s="139"/>
      <c r="E45" s="138"/>
      <c r="F45" s="140"/>
      <c r="G45" s="138"/>
      <c r="H45" s="139"/>
      <c r="I45" s="138"/>
      <c r="J45" s="139"/>
    </row>
    <row r="46" spans="1:13" ht="12.75" customHeight="1" x14ac:dyDescent="0.2">
      <c r="A46" s="135"/>
      <c r="B46" s="139"/>
      <c r="C46" s="138"/>
      <c r="D46" s="139"/>
      <c r="E46" s="138"/>
      <c r="F46" s="140"/>
      <c r="G46" s="138"/>
      <c r="H46" s="139"/>
      <c r="I46" s="138"/>
      <c r="J46" s="139"/>
    </row>
    <row r="47" spans="1:13" ht="12.75" customHeight="1" x14ac:dyDescent="0.2">
      <c r="A47" s="133" t="s">
        <v>138</v>
      </c>
      <c r="B47" s="134"/>
      <c r="C47" s="135"/>
      <c r="D47" s="134"/>
      <c r="E47" s="135"/>
      <c r="F47" s="136"/>
      <c r="G47" s="135"/>
      <c r="H47" s="134"/>
      <c r="I47" s="135"/>
      <c r="J47" s="134"/>
    </row>
    <row r="48" spans="1:13" ht="12.75" customHeight="1" x14ac:dyDescent="0.2">
      <c r="A48" s="135" t="s">
        <v>139</v>
      </c>
      <c r="B48" s="134"/>
      <c r="C48" s="135"/>
      <c r="D48" s="134"/>
      <c r="E48" s="135"/>
      <c r="F48" s="136"/>
      <c r="G48" s="135"/>
      <c r="H48" s="134"/>
      <c r="I48" s="135"/>
      <c r="J48" s="134"/>
    </row>
    <row r="49" spans="1:10" ht="12.75" customHeight="1" x14ac:dyDescent="0.2">
      <c r="A49" s="135" t="s">
        <v>140</v>
      </c>
      <c r="B49" s="134"/>
      <c r="C49" s="135"/>
      <c r="D49" s="134"/>
      <c r="E49" s="135"/>
      <c r="F49" s="136"/>
      <c r="G49" s="135"/>
      <c r="H49" s="134"/>
      <c r="I49" s="135"/>
      <c r="J49" s="134"/>
    </row>
    <row r="50" spans="1:10" ht="12.75" customHeight="1" x14ac:dyDescent="0.2">
      <c r="A50" s="135" t="s">
        <v>141</v>
      </c>
      <c r="B50" s="134"/>
      <c r="C50" s="135"/>
      <c r="D50" s="134"/>
      <c r="E50" s="135"/>
      <c r="F50" s="136"/>
      <c r="G50" s="135"/>
      <c r="H50" s="134"/>
      <c r="I50" s="135"/>
      <c r="J50" s="134"/>
    </row>
    <row r="51" spans="1:10" ht="12.75" customHeight="1" x14ac:dyDescent="0.2">
      <c r="A51" s="135"/>
      <c r="B51" s="134"/>
      <c r="C51" s="135"/>
      <c r="D51" s="134"/>
      <c r="E51" s="135"/>
      <c r="F51" s="136"/>
      <c r="G51" s="135"/>
      <c r="H51" s="134"/>
      <c r="I51" s="135"/>
      <c r="J51" s="134"/>
    </row>
    <row r="52" spans="1:10" ht="12.75" customHeight="1" x14ac:dyDescent="0.2"/>
    <row r="53" spans="1:10" ht="12.75" customHeight="1" x14ac:dyDescent="0.2"/>
    <row r="54" spans="1:10" ht="12.75" customHeight="1" x14ac:dyDescent="0.2"/>
    <row r="55" spans="1:10" ht="12.75" customHeight="1" x14ac:dyDescent="0.2"/>
    <row r="56" spans="1:10" ht="12.75" customHeight="1" x14ac:dyDescent="0.2"/>
    <row r="57" spans="1:10" ht="12.75" customHeight="1" x14ac:dyDescent="0.2"/>
    <row r="58" spans="1:10" ht="12.75" customHeight="1" x14ac:dyDescent="0.2"/>
    <row r="59" spans="1:10" ht="12.75" customHeight="1" x14ac:dyDescent="0.2"/>
    <row r="60" spans="1:10" ht="12.75" customHeight="1" x14ac:dyDescent="0.2"/>
    <row r="61" spans="1:10" ht="12.75" customHeight="1" x14ac:dyDescent="0.2"/>
    <row r="62" spans="1:10" ht="12.75" customHeight="1" x14ac:dyDescent="0.2"/>
    <row r="63" spans="1:10" ht="12.75" customHeight="1" x14ac:dyDescent="0.2"/>
    <row r="64" spans="1:1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8CD7-E1F7-4AEC-924B-D2E05B635EB0}">
  <dimension ref="A1:E2"/>
  <sheetViews>
    <sheetView workbookViewId="0">
      <selection activeCell="D3" sqref="D3"/>
    </sheetView>
  </sheetViews>
  <sheetFormatPr defaultRowHeight="12.75" x14ac:dyDescent="0.2"/>
  <sheetData>
    <row r="1" spans="1:5" x14ac:dyDescent="0.2">
      <c r="A1" s="147" t="s">
        <v>163</v>
      </c>
      <c r="B1" s="147" t="s">
        <v>158</v>
      </c>
      <c r="C1" s="147" t="s">
        <v>164</v>
      </c>
      <c r="D1" s="147" t="s">
        <v>165</v>
      </c>
      <c r="E1" s="147" t="s">
        <v>169</v>
      </c>
    </row>
    <row r="2" spans="1:5" x14ac:dyDescent="0.2">
      <c r="A2" s="147" t="s">
        <v>166</v>
      </c>
      <c r="B2" s="147" t="s">
        <v>167</v>
      </c>
      <c r="C2" s="147" t="s">
        <v>168</v>
      </c>
      <c r="D2" s="147" t="s">
        <v>171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984D8AB00E7549B9F33B2EAF19EC99" ma:contentTypeVersion="12" ma:contentTypeDescription="Een nieuw document maken." ma:contentTypeScope="" ma:versionID="c78b4f1aff48ac969b3e4c44b027c705">
  <xsd:schema xmlns:xsd="http://www.w3.org/2001/XMLSchema" xmlns:xs="http://www.w3.org/2001/XMLSchema" xmlns:p="http://schemas.microsoft.com/office/2006/metadata/properties" xmlns:ns2="861db2a2-24df-44c3-a07b-bbdf956462d2" xmlns:ns3="f49dc8c5-3aeb-4421-9f55-18a7300e0726" targetNamespace="http://schemas.microsoft.com/office/2006/metadata/properties" ma:root="true" ma:fieldsID="1027c01199e8f930c2bdc143950c6f13" ns2:_="" ns3:_="">
    <xsd:import namespace="861db2a2-24df-44c3-a07b-bbdf956462d2"/>
    <xsd:import namespace="f49dc8c5-3aeb-4421-9f55-18a7300e07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db2a2-24df-44c3-a07b-bbdf956462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56b64be9-ece9-448a-b811-6afe781e82f8"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9dc8c5-3aeb-4421-9f55-18a7300e072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6f46e80-6a61-4ee2-9d7e-0b452e7295ea}" ma:internalName="TaxCatchAll" ma:showField="CatchAllData" ma:web="f49dc8c5-3aeb-4421-9f55-18a7300e07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49dc8c5-3aeb-4421-9f55-18a7300e0726"/>
    <lcf76f155ced4ddcb4097134ff3c332f xmlns="861db2a2-24df-44c3-a07b-bbdf956462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4EDD30-D4AB-4789-84D5-92B694CA0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db2a2-24df-44c3-a07b-bbdf956462d2"/>
    <ds:schemaRef ds:uri="f49dc8c5-3aeb-4421-9f55-18a7300e07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C214E-D811-469B-A5AA-8DE44D21C3CE}">
  <ds:schemaRefs>
    <ds:schemaRef ds:uri="http://schemas.microsoft.com/sharepoint/v3/contenttype/forms"/>
  </ds:schemaRefs>
</ds:datastoreItem>
</file>

<file path=customXml/itemProps3.xml><?xml version="1.0" encoding="utf-8"?>
<ds:datastoreItem xmlns:ds="http://schemas.openxmlformats.org/officeDocument/2006/customXml" ds:itemID="{BC6E473A-31DD-40C8-99D0-F6CA80B39ACD}">
  <ds:schemaRefs>
    <ds:schemaRef ds:uri="http://schemas.microsoft.com/office/2006/documentManagement/types"/>
    <ds:schemaRef ds:uri="http://purl.org/dc/terms/"/>
    <ds:schemaRef ds:uri="http://schemas.microsoft.com/office/infopath/2007/PartnerControls"/>
    <ds:schemaRef ds:uri="861db2a2-24df-44c3-a07b-bbdf956462d2"/>
    <ds:schemaRef ds:uri="http://purl.org/dc/elements/1.1/"/>
    <ds:schemaRef ds:uri="http://schemas.microsoft.com/office/2006/metadata/properties"/>
    <ds:schemaRef ds:uri="f49dc8c5-3aeb-4421-9f55-18a7300e0726"/>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Introductie</vt:lpstr>
      <vt:lpstr>KM1</vt:lpstr>
      <vt:lpstr>KM2</vt:lpstr>
      <vt:lpstr>KM3</vt:lpstr>
      <vt:lpstr>KM4</vt:lpstr>
      <vt:lpstr>KM5</vt:lpstr>
      <vt:lpstr>Salaristabellen</vt:lpstr>
      <vt:lpstr>Facilitair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Hoekstra</dc:creator>
  <cp:keywords/>
  <dc:description/>
  <cp:lastModifiedBy>Thomas Hoekstra</cp:lastModifiedBy>
  <cp:revision/>
  <cp:lastPrinted>2024-08-20T13:10:54Z</cp:lastPrinted>
  <dcterms:created xsi:type="dcterms:W3CDTF">2018-08-23T11:41:48Z</dcterms:created>
  <dcterms:modified xsi:type="dcterms:W3CDTF">2024-11-13T08:10:25Z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0x01010012984D8AB00E7549B9F33B2EAF19EC99</vt:lpwstr>
  </property>
</Properties>
</file>